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SYO Synchrotron orest\04-SYO-PRO_DCE\07-Rendu\PRO DCE\DCE dernier indice\"/>
    </mc:Choice>
  </mc:AlternateContent>
  <xr:revisionPtr revIDLastSave="0" documentId="13_ncr:1_{E029BC55-FAA5-42E2-8129-7D2FC9E9D33C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OT 01  INSTALLATION DE CH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2" i="1" l="1"/>
  <c r="M109" i="1"/>
  <c r="M108" i="1"/>
  <c r="M107" i="1"/>
  <c r="M106" i="1"/>
  <c r="M105" i="1"/>
  <c r="M110" i="1" s="1"/>
  <c r="M101" i="1"/>
  <c r="M100" i="1"/>
  <c r="M97" i="1"/>
  <c r="M96" i="1"/>
  <c r="M93" i="1"/>
  <c r="M94" i="1" s="1"/>
  <c r="M92" i="1"/>
  <c r="M91" i="1"/>
  <c r="M90" i="1"/>
  <c r="M86" i="1"/>
  <c r="M85" i="1"/>
  <c r="M84" i="1"/>
  <c r="M83" i="1"/>
  <c r="M82" i="1"/>
  <c r="M79" i="1"/>
  <c r="M78" i="1"/>
  <c r="M77" i="1"/>
  <c r="M76" i="1"/>
  <c r="M75" i="1"/>
  <c r="M74" i="1"/>
  <c r="M73" i="1"/>
  <c r="M72" i="1"/>
  <c r="M69" i="1"/>
  <c r="M68" i="1"/>
  <c r="M64" i="1"/>
  <c r="M63" i="1"/>
  <c r="M62" i="1"/>
  <c r="M61" i="1"/>
  <c r="M59" i="1"/>
  <c r="M58" i="1"/>
  <c r="M57" i="1"/>
  <c r="M55" i="1"/>
  <c r="M54" i="1"/>
  <c r="M56" i="1"/>
  <c r="M50" i="1"/>
  <c r="M49" i="1"/>
  <c r="M48" i="1"/>
  <c r="M45" i="1"/>
  <c r="M44" i="1"/>
  <c r="M46" i="1"/>
  <c r="M42" i="1"/>
  <c r="M41" i="1"/>
  <c r="M38" i="1"/>
  <c r="M37" i="1"/>
  <c r="M36" i="1"/>
  <c r="M34" i="1"/>
  <c r="M33" i="1"/>
  <c r="M32" i="1"/>
  <c r="M31" i="1"/>
  <c r="M30" i="1"/>
  <c r="M29" i="1"/>
  <c r="M27" i="1"/>
  <c r="M26" i="1"/>
  <c r="M23" i="1"/>
  <c r="M22" i="1"/>
  <c r="M21" i="1"/>
  <c r="M20" i="1"/>
  <c r="M19" i="1"/>
  <c r="M18" i="1"/>
  <c r="M16" i="1"/>
  <c r="M15" i="1"/>
  <c r="M13" i="1"/>
  <c r="M12" i="1"/>
  <c r="M115" i="1" s="1"/>
  <c r="M87" i="1" l="1"/>
  <c r="M113" i="1"/>
  <c r="M111" i="1"/>
  <c r="M103" i="1"/>
  <c r="M60" i="1"/>
  <c r="M65" i="1"/>
  <c r="M70" i="1"/>
  <c r="M114" i="1"/>
  <c r="M116" i="1"/>
  <c r="M88" i="1"/>
  <c r="M98" i="1"/>
  <c r="M24" i="1"/>
  <c r="M28" i="1"/>
  <c r="M35" i="1"/>
  <c r="M39" i="1"/>
  <c r="M51" i="1"/>
  <c r="M80" i="1"/>
  <c r="M102" i="1"/>
</calcChain>
</file>

<file path=xl/sharedStrings.xml><?xml version="1.0" encoding="utf-8"?>
<sst xmlns="http://schemas.openxmlformats.org/spreadsheetml/2006/main" count="277" uniqueCount="219">
  <si>
    <t>DECOMPOSITION DU PRIX GLOBALE ET FORFAITAIRE</t>
  </si>
  <si>
    <t>D.P.G.F.</t>
  </si>
  <si>
    <t>EVB25037_SOLEIL OREST_PRO_TCE</t>
  </si>
  <si>
    <t>LOT n°01. INSTALLATION DE CHANTIER - VRD - GROS-OEUVRE - CHARPENTE</t>
  </si>
  <si>
    <t>PRO-DCE</t>
  </si>
  <si>
    <t>Nom de l'entreprise :</t>
  </si>
  <si>
    <t>Date :</t>
  </si>
  <si>
    <t>!!! A COMPLETER !!!!</t>
  </si>
  <si>
    <t>FERME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</si>
  <si>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</si>
  <si>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</si>
  <si>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</si>
  <si>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</si>
  <si>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</si>
  <si>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</si>
  <si>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</si>
  <si>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</si>
  <si>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</si>
  <si>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Commentaire ent.</t>
  </si>
  <si>
    <t>Ref. Env.</t>
  </si>
  <si>
    <t>01</t>
  </si>
  <si>
    <t>INSTALLATION DE CHANTIER - VRD - GROS-OEUVRE - CHARPENTE</t>
  </si>
  <si>
    <t>01.01</t>
  </si>
  <si>
    <t>GENERALITES</t>
  </si>
  <si>
    <t>PM</t>
  </si>
  <si>
    <t>01.02</t>
  </si>
  <si>
    <t>EXIGENCES REGLEMENTAIRES ET TECHNIQUES PARTICULIERES</t>
  </si>
  <si>
    <t>01.03</t>
  </si>
  <si>
    <t>PRESCRIPTIONS PARTICULIERES</t>
  </si>
  <si>
    <t>01.03.01</t>
  </si>
  <si>
    <t>ETUDES</t>
  </si>
  <si>
    <t>ens</t>
  </si>
  <si>
    <t>01.03.02</t>
  </si>
  <si>
    <t>IMPLANTATION DES OUVRAGES</t>
  </si>
  <si>
    <t>01.03.03</t>
  </si>
  <si>
    <t>INSTALLATIONS DE CHANTIER</t>
  </si>
  <si>
    <t>01.03.03.01</t>
  </si>
  <si>
    <t>SIGNALETIQUE</t>
  </si>
  <si>
    <t>01.03.03.02</t>
  </si>
  <si>
    <t>ZONE D'INSTALLATION DE CHANTIER</t>
  </si>
  <si>
    <t>01.03.03.02.01</t>
  </si>
  <si>
    <t>Zone bétonnée</t>
  </si>
  <si>
    <t>m²</t>
  </si>
  <si>
    <t>01.03.03.02.02</t>
  </si>
  <si>
    <t>Balisage</t>
  </si>
  <si>
    <t>01.03.03.02.03</t>
  </si>
  <si>
    <t>Aire de lavage</t>
  </si>
  <si>
    <t>01.03.03.02.04</t>
  </si>
  <si>
    <t>Remise en état</t>
  </si>
  <si>
    <t>Sous-Total HT de ZONE D'INSTALLATION DE CHANTIER</t>
  </si>
  <si>
    <t>01.03.03.03</t>
  </si>
  <si>
    <t>SECURISATION  DU CHANTIER</t>
  </si>
  <si>
    <t>01.03.03.03.01</t>
  </si>
  <si>
    <t>SECURISATION À L'EXTERIEUR DU BÂTIMENT</t>
  </si>
  <si>
    <t>01.03.03.03.02</t>
  </si>
  <si>
    <t>SECURISATION À L'INTERIEUR DU BÂTIMENT</t>
  </si>
  <si>
    <t>Sous-Total HT de SECURISATION  DU CHANTIER</t>
  </si>
  <si>
    <t>01.03.03.04</t>
  </si>
  <si>
    <t>BUNGALOWS, CANTONNEMENTS DE CHANTIER</t>
  </si>
  <si>
    <t>ft</t>
  </si>
  <si>
    <t>01.03.03.05</t>
  </si>
  <si>
    <t>INSTALLATIONS COMPLEMENTAIRES</t>
  </si>
  <si>
    <t>01.03.03.05.01</t>
  </si>
  <si>
    <t>MOYENS DE LEVAGE</t>
  </si>
  <si>
    <t>01.03.03.05.02</t>
  </si>
  <si>
    <t>BENNES POUR GRAVOIS</t>
  </si>
  <si>
    <t>01.03.03.05.03</t>
  </si>
  <si>
    <t>PROTECTION DES OUVRAGES EN PLACE</t>
  </si>
  <si>
    <t>01.03.03.05.04</t>
  </si>
  <si>
    <t>ACCES CHANTIER ET ENTRETIEN DES ABORDS</t>
  </si>
  <si>
    <t>Sous-Total HT de INSTALLATIONS COMPLEMENTAIRES</t>
  </si>
  <si>
    <t>01.03.03.06</t>
  </si>
  <si>
    <t>NETTOYAGE DES INSTALLATIONS DE CHANTIER</t>
  </si>
  <si>
    <t>01.03.03.07</t>
  </si>
  <si>
    <t>DESINSTALLATION DE CHANTIER</t>
  </si>
  <si>
    <t>01.03.03.08</t>
  </si>
  <si>
    <t>GESTION DU COMPTE PRORATA</t>
  </si>
  <si>
    <t>Sous-Total HT de INSTALLATIONS DE CHANTIER</t>
  </si>
  <si>
    <t>01.03.04</t>
  </si>
  <si>
    <t>VRD</t>
  </si>
  <si>
    <t>01.03.04.01</t>
  </si>
  <si>
    <t>CONSTAT D'HUISSIER</t>
  </si>
  <si>
    <t>01.03.04.02</t>
  </si>
  <si>
    <t>DECAPAGE DES ESPACES VERTS</t>
  </si>
  <si>
    <t>01.03.04.03</t>
  </si>
  <si>
    <t>DEPOSE</t>
  </si>
  <si>
    <t>01.03.04.03.01</t>
  </si>
  <si>
    <t>Des bordures existantes</t>
  </si>
  <si>
    <t>ml</t>
  </si>
  <si>
    <t>01.03.04.03.02</t>
  </si>
  <si>
    <t>Des caniveaux</t>
  </si>
  <si>
    <t>Sous-Total HT de DEPOSE</t>
  </si>
  <si>
    <t>01.03.04.04</t>
  </si>
  <si>
    <t>TERRASSEMENT</t>
  </si>
  <si>
    <t>01.03.04.04.01</t>
  </si>
  <si>
    <t>Création cheminements</t>
  </si>
  <si>
    <t>m³</t>
  </si>
  <si>
    <t>01.03.04.04.02</t>
  </si>
  <si>
    <t>Création des réseaux</t>
  </si>
  <si>
    <t>01.03.04.04.03</t>
  </si>
  <si>
    <t>Création des caniveaux</t>
  </si>
  <si>
    <t>Sous-Total HT de TERRASSEMENT</t>
  </si>
  <si>
    <t>01.03.04.05</t>
  </si>
  <si>
    <t>RESEAUX</t>
  </si>
  <si>
    <t>01.03.04.05.01</t>
  </si>
  <si>
    <t>CANALISATION</t>
  </si>
  <si>
    <t>01.03.04.05.01.01</t>
  </si>
  <si>
    <t>Ø100</t>
  </si>
  <si>
    <t>01.03.04.05.01.02</t>
  </si>
  <si>
    <t>Ø160</t>
  </si>
  <si>
    <t>Sous-Total HT de CANALISATION</t>
  </si>
  <si>
    <t>01.03.04.05.02</t>
  </si>
  <si>
    <t>REGARD Y COMPRIS CADRE ET TAMPON FONTE</t>
  </si>
  <si>
    <t>u</t>
  </si>
  <si>
    <t>01.03.04.05.03</t>
  </si>
  <si>
    <t>RACCORDEMENT SUR OUVRAGE EXISTANT</t>
  </si>
  <si>
    <t>01.03.04.05.04</t>
  </si>
  <si>
    <t>ESSAIS</t>
  </si>
  <si>
    <t>Sous-Total HT de RESEAUX</t>
  </si>
  <si>
    <t>01.03.04.06</t>
  </si>
  <si>
    <t>ENROBES POUR CHEMINEMENTS</t>
  </si>
  <si>
    <t>01.03.04.07</t>
  </si>
  <si>
    <t>BORDURES POUR CHEMINEMENTS</t>
  </si>
  <si>
    <t>01.03.04.08</t>
  </si>
  <si>
    <t>BETON DE PROPRETE POUR CANIVEAUX</t>
  </si>
  <si>
    <t>01.03.04.09</t>
  </si>
  <si>
    <t>CANIVEAUX</t>
  </si>
  <si>
    <t>Sous-Total HT de VRD</t>
  </si>
  <si>
    <t>01.03.05</t>
  </si>
  <si>
    <t>GROS-OEUVRE &amp; CHARPENTE</t>
  </si>
  <si>
    <t>01.03.05.01</t>
  </si>
  <si>
    <t>DEMOLITIONS</t>
  </si>
  <si>
    <t>01.03.05.01.01</t>
  </si>
  <si>
    <t>Enrobé</t>
  </si>
  <si>
    <t>01.03.05.01.02</t>
  </si>
  <si>
    <t>Piquage du dallage</t>
  </si>
  <si>
    <t>Sous-Total HT de DEMOLITIONS</t>
  </si>
  <si>
    <t>01.03.05.02</t>
  </si>
  <si>
    <t>TERRASSEMENTS</t>
  </si>
  <si>
    <t>01.03.05.02.01</t>
  </si>
  <si>
    <t>DECAPAGE</t>
  </si>
  <si>
    <t>01.03.05.02.02</t>
  </si>
  <si>
    <t>TRANCHEES</t>
  </si>
  <si>
    <t>01.03.05.02.03</t>
  </si>
  <si>
    <t>REMBLAI - Tranchées</t>
  </si>
  <si>
    <t>01.03.05.02.04</t>
  </si>
  <si>
    <t>REMBLAI - Extension</t>
  </si>
  <si>
    <t>01.03.05.02.05</t>
  </si>
  <si>
    <t>COUCHE DE REGLAGE</t>
  </si>
  <si>
    <t>01.03.05.02.06</t>
  </si>
  <si>
    <t>ESSAIS À LA PLAQUE</t>
  </si>
  <si>
    <t>01.03.05.02.07</t>
  </si>
  <si>
    <t>RESTITUTION DES ELEMENTS DE FINITION</t>
  </si>
  <si>
    <t>01.03.05.02.08</t>
  </si>
  <si>
    <t>MISE EN DECHARGE</t>
  </si>
  <si>
    <t>Sous-Total HT de TERRASSEMENTS</t>
  </si>
  <si>
    <t>01.03.05.03</t>
  </si>
  <si>
    <t>INFRASTRUCTURE</t>
  </si>
  <si>
    <t>01.03.05.03.01</t>
  </si>
  <si>
    <t>DALLAGE</t>
  </si>
  <si>
    <t>01.03.05.03.01.01</t>
  </si>
  <si>
    <t>Dallage BA - 20 cm</t>
  </si>
  <si>
    <t>01.03.05.03.01.02</t>
  </si>
  <si>
    <t>Isolant thermique</t>
  </si>
  <si>
    <t>01.03.05.03.01.03</t>
  </si>
  <si>
    <t>Finition surfaquartz</t>
  </si>
  <si>
    <t>01.03.05.03.01.04</t>
  </si>
  <si>
    <t>Couvre joint VEDA</t>
  </si>
  <si>
    <t>Sous-Total HT de DALLAGE</t>
  </si>
  <si>
    <t>Sous-Total HT de INFRASTRUCTURE</t>
  </si>
  <si>
    <t>01.03.05.04</t>
  </si>
  <si>
    <t>SUPERSTRUCTURE</t>
  </si>
  <si>
    <t>01.03.05.04.01</t>
  </si>
  <si>
    <t>POUTRES METALLIQUES</t>
  </si>
  <si>
    <t>kg</t>
  </si>
  <si>
    <t>01.03.05.04.02</t>
  </si>
  <si>
    <t>CHEVETRE HEA 160</t>
  </si>
  <si>
    <t>01.03.05.04.03</t>
  </si>
  <si>
    <t>CHAISE HEA 160</t>
  </si>
  <si>
    <t>01.03.05.04.03.01</t>
  </si>
  <si>
    <t>Reprise étanchéité</t>
  </si>
  <si>
    <t>Sous-Total HT de CHAISE HEA 160</t>
  </si>
  <si>
    <t>01.03.05.04.04</t>
  </si>
  <si>
    <t>RENFORCEMENT POUTRES METALLIQUES</t>
  </si>
  <si>
    <t>01.03.05.04.04.01</t>
  </si>
  <si>
    <t>Renforcement poutre principale PH R+1 par plats soudés</t>
  </si>
  <si>
    <t>01.03.05.04.04.02</t>
  </si>
  <si>
    <t>Peinture</t>
  </si>
  <si>
    <t>Sous-Total HT de RENFORCEMENT POUTRES METALLIQUES</t>
  </si>
  <si>
    <t>01.03.05.04.05</t>
  </si>
  <si>
    <t>PLANCHER COLLABORANT</t>
  </si>
  <si>
    <t>01.03.05.04.05.01</t>
  </si>
  <si>
    <t>Plancher collaborant ep 18cm compris renforts feu en creux d'onde</t>
  </si>
  <si>
    <t>01.03.05.04.05.02</t>
  </si>
  <si>
    <t>Sous-Total HT de PLANCHER COLLABORANT</t>
  </si>
  <si>
    <t>Sous-Total HT de SUPERSTRUCTURE</t>
  </si>
  <si>
    <t>01.03.05.05</t>
  </si>
  <si>
    <t>TRAVAUX DIVERS</t>
  </si>
  <si>
    <t>01.03.05.05.01</t>
  </si>
  <si>
    <t>TROUS - BOUCHEMENTS - CALFEUTREMENT</t>
  </si>
  <si>
    <t>01.03.05.05.02</t>
  </si>
  <si>
    <t>BOUCHEMENT ANCIENNES RESERVATIONS DE TAPIS DE SOL</t>
  </si>
  <si>
    <t>01.03.05.05.03</t>
  </si>
  <si>
    <t>PLOTS BETON</t>
  </si>
  <si>
    <t>01.03.05.05.04</t>
  </si>
  <si>
    <t>SIPHON DE SOL</t>
  </si>
  <si>
    <t>01.03.05.05.05</t>
  </si>
  <si>
    <t>SOUCHE</t>
  </si>
  <si>
    <t>Sous-Total HT de TRAVAUX DIVERS</t>
  </si>
  <si>
    <t>Sous-Total HT de GROS-OEUVRE &amp; CHARPENTE</t>
  </si>
  <si>
    <t>01.03.06</t>
  </si>
  <si>
    <t>COMPTE PRORATA - 2%</t>
  </si>
  <si>
    <t>Sous-Total HT de PRESCRIPTIONS PARTICULIERES</t>
  </si>
  <si>
    <t>MONTANT HT 01 - INSTALLATION DE CHANTIER - VRD - GROS-OEUVRE - CHARPENTE</t>
  </si>
  <si>
    <t>MONTANT TVA A 20,000%</t>
  </si>
  <si>
    <t>MONTANT TTC 01 - INSTALLATION DE CHANTIER - VRD - GROS-OEUVRE - CHARPENTE</t>
  </si>
  <si>
    <t>Légende de la TVA</t>
  </si>
  <si>
    <t>TVA n°1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</si>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</sst>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24" x14ac:knownFonts="1">
    <font>
      <sz val="8.25"/>
      <name val="Microsoft Sans Serif"/>
      <family val="2"/>
      <charset val="1"/>
    </font>
    <font>
      <b/>
      <sz val="18"/>
      <color theme="1"/>
      <name val="Calibri"/>
      <charset val="1"/>
    </font>
    <font>
      <b/>
      <sz val="18"/>
      <name val="Calibri"/>
      <charset val="1"/>
    </font>
    <font>
      <b/>
      <sz val="12"/>
      <name val="Calibri"/>
      <charset val="1"/>
    </font>
    <font>
      <b/>
      <sz val="18"/>
      <color rgb="FF000000"/>
      <name val="Calibri"/>
      <charset val="1"/>
    </font>
    <font>
      <b/>
      <sz val="18"/>
      <color rgb="FF333333"/>
      <name val="Calibri"/>
      <charset val="1"/>
    </font>
    <font>
      <b/>
      <sz val="14"/>
      <name val="Calibri"/>
      <charset val="1"/>
    </font>
    <font>
      <b/>
      <sz val="12"/>
      <color theme="1"/>
      <name val="Calibri"/>
      <charset val="1"/>
    </font>
    <font>
      <b/>
      <sz val="14"/>
      <color theme="1"/>
      <name val="Calibri"/>
      <charset val="1"/>
    </font>
    <font>
      <b/>
      <sz val="9"/>
      <color theme="1"/>
      <name val="Tahoma"/>
      <charset val="1"/>
    </font>
    <font>
      <b/>
      <sz val="10"/>
      <color rgb="FFFFFFFF"/>
      <name val="Calibri"/>
      <charset val="1"/>
    </font>
    <font>
      <b/>
      <sz val="10"/>
      <color theme="1"/>
      <name val="Calibri"/>
      <charset val="1"/>
    </font>
    <font>
      <b/>
      <i/>
      <sz val="10"/>
      <color rgb="FFFFFFFF"/>
      <name val="Calibri"/>
      <charset val="1"/>
    </font>
    <font>
      <b/>
      <i/>
      <sz val="10"/>
      <color rgb="FF000000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9"/>
      <color rgb="FF000000"/>
      <name val="Calibri"/>
      <charset val="1"/>
    </font>
    <font>
      <b/>
      <sz val="8"/>
      <color theme="1"/>
      <name val="Calibri"/>
      <charset val="1"/>
    </font>
    <font>
      <sz val="10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  <font>
      <b/>
      <sz val="8"/>
      <color theme="1"/>
      <name val="Arial"/>
      <charset val="1"/>
    </font>
    <font>
      <b/>
      <sz val="9"/>
      <color theme="1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8C8C8C"/>
        <bgColor rgb="FF8C8C8C"/>
      </patternFill>
    </fill>
    <fill>
      <patternFill patternType="solid">
        <fgColor rgb="FFBA1419"/>
        <bgColor rgb="FFBA1419"/>
      </patternFill>
    </fill>
    <fill>
      <patternFill patternType="solid">
        <fgColor rgb="FF3B6998"/>
        <bgColor rgb="FF3B6998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medium">
        <color rgb="FFC0C0C0"/>
      </right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>
      <alignment vertical="top"/>
      <protection locked="0"/>
    </xf>
  </cellStyleXfs>
  <cellXfs count="97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4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>
      <alignment horizontal="right" vertical="center"/>
      <protection locked="0"/>
    </xf>
    <xf numFmtId="0" fontId="8" fillId="2" borderId="0" xfId="0" applyFont="1" applyFill="1" applyAlignment="1">
      <alignment horizontal="left" vertical="center"/>
      <protection locked="0"/>
    </xf>
    <xf numFmtId="0" fontId="9" fillId="3" borderId="0" xfId="0" applyFont="1" applyFill="1">
      <alignment vertical="top"/>
      <protection locked="0"/>
    </xf>
    <xf numFmtId="0" fontId="12" fillId="0" borderId="0" xfId="0" applyFont="1" applyAlignment="1" applyProtection="1">
      <alignment horizontal="center" vertical="top"/>
    </xf>
    <xf numFmtId="0" fontId="13" fillId="0" borderId="0" xfId="0" applyFont="1" applyAlignment="1">
      <alignment horizontal="center" vertical="top"/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>
      <alignment vertical="center"/>
      <protection locked="0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</xf>
    <xf numFmtId="0" fontId="17" fillId="3" borderId="9" xfId="0" applyFont="1" applyFill="1" applyBorder="1" applyAlignment="1">
      <alignment horizontal="center" vertical="center"/>
      <protection locked="0"/>
    </xf>
    <xf numFmtId="0" fontId="17" fillId="3" borderId="0" xfId="0" applyFont="1" applyFill="1" applyAlignment="1">
      <alignment horizontal="center" vertical="center"/>
      <protection locked="0"/>
    </xf>
    <xf numFmtId="49" fontId="18" fillId="0" borderId="11" xfId="0" applyNumberFormat="1" applyFont="1" applyBorder="1" applyAlignment="1" applyProtection="1">
      <alignment horizontal="left" vertical="center" wrapText="1"/>
    </xf>
    <xf numFmtId="0" fontId="18" fillId="2" borderId="11" xfId="0" applyFont="1" applyFill="1" applyBorder="1" applyAlignment="1" applyProtection="1">
      <alignment horizontal="left" vertical="center"/>
    </xf>
    <xf numFmtId="0" fontId="18" fillId="0" borderId="11" xfId="0" applyFont="1" applyBorder="1" applyAlignment="1" applyProtection="1">
      <alignment horizontal="left" vertical="center" wrapText="1"/>
    </xf>
    <xf numFmtId="0" fontId="18" fillId="0" borderId="12" xfId="0" applyFont="1" applyBorder="1" applyAlignment="1" applyProtection="1">
      <alignment horizontal="center" vertical="center"/>
    </xf>
    <xf numFmtId="0" fontId="18" fillId="2" borderId="13" xfId="0" applyFont="1" applyFill="1" applyBorder="1" applyAlignment="1">
      <alignment horizontal="right" vertical="center"/>
      <protection locked="0"/>
    </xf>
    <xf numFmtId="0" fontId="18" fillId="0" borderId="13" xfId="0" applyFont="1" applyBorder="1" applyAlignment="1" applyProtection="1">
      <alignment horizontal="right" vertical="center"/>
    </xf>
    <xf numFmtId="0" fontId="18" fillId="0" borderId="13" xfId="0" applyFont="1" applyBorder="1" applyAlignment="1">
      <alignment horizontal="right" vertical="center"/>
      <protection locked="0"/>
    </xf>
    <xf numFmtId="0" fontId="18" fillId="2" borderId="13" xfId="0" applyFont="1" applyFill="1" applyBorder="1" applyAlignment="1" applyProtection="1">
      <alignment horizontal="right" vertical="center"/>
    </xf>
    <xf numFmtId="0" fontId="19" fillId="0" borderId="13" xfId="0" applyFont="1" applyBorder="1" applyAlignment="1" applyProtection="1">
      <alignment horizontal="right" vertical="center"/>
    </xf>
    <xf numFmtId="0" fontId="0" fillId="0" borderId="14" xfId="0" applyBorder="1">
      <alignment vertical="top"/>
      <protection locked="0"/>
    </xf>
    <xf numFmtId="0" fontId="18" fillId="0" borderId="11" xfId="0" applyFont="1" applyBorder="1" applyAlignment="1">
      <alignment horizontal="left" vertical="center"/>
      <protection locked="0"/>
    </xf>
    <xf numFmtId="49" fontId="18" fillId="0" borderId="11" xfId="0" applyNumberFormat="1" applyFont="1" applyBorder="1" applyAlignment="1" applyProtection="1">
      <alignment vertical="center" wrapText="1"/>
    </xf>
    <xf numFmtId="0" fontId="18" fillId="2" borderId="11" xfId="0" applyFont="1" applyFill="1" applyBorder="1" applyAlignment="1" applyProtection="1">
      <alignment vertical="center"/>
    </xf>
    <xf numFmtId="0" fontId="18" fillId="0" borderId="11" xfId="0" applyFont="1" applyBorder="1" applyAlignment="1" applyProtection="1">
      <alignment vertical="center" wrapText="1"/>
    </xf>
    <xf numFmtId="49" fontId="18" fillId="0" borderId="12" xfId="0" applyNumberFormat="1" applyFont="1" applyBorder="1" applyAlignment="1" applyProtection="1">
      <alignment horizontal="center" vertical="center" wrapText="1"/>
    </xf>
    <xf numFmtId="3" fontId="18" fillId="2" borderId="13" xfId="0" applyNumberFormat="1" applyFont="1" applyFill="1" applyBorder="1" applyAlignment="1">
      <alignment horizontal="right" vertical="center"/>
      <protection locked="0"/>
    </xf>
    <xf numFmtId="3" fontId="18" fillId="0" borderId="13" xfId="0" applyNumberFormat="1" applyFont="1" applyBorder="1" applyAlignment="1" applyProtection="1">
      <alignment horizontal="right" vertical="center"/>
    </xf>
    <xf numFmtId="3" fontId="18" fillId="0" borderId="13" xfId="0" applyNumberFormat="1" applyFont="1" applyBorder="1" applyAlignment="1">
      <alignment horizontal="right" vertical="center"/>
      <protection locked="0"/>
    </xf>
    <xf numFmtId="3" fontId="18" fillId="2" borderId="13" xfId="0" applyNumberFormat="1" applyFont="1" applyFill="1" applyBorder="1" applyAlignment="1" applyProtection="1">
      <alignment horizontal="right" vertical="center"/>
    </xf>
    <xf numFmtId="7" fontId="18" fillId="0" borderId="13" xfId="0" applyNumberFormat="1" applyFont="1" applyBorder="1" applyAlignment="1">
      <alignment horizontal="right" vertical="center"/>
      <protection locked="0"/>
    </xf>
    <xf numFmtId="164" fontId="18" fillId="2" borderId="13" xfId="0" applyNumberFormat="1" applyFont="1" applyFill="1" applyBorder="1" applyAlignment="1" applyProtection="1">
      <alignment horizontal="right" vertical="center"/>
    </xf>
    <xf numFmtId="7" fontId="18" fillId="2" borderId="13" xfId="0" applyNumberFormat="1" applyFont="1" applyFill="1" applyBorder="1" applyAlignment="1" applyProtection="1">
      <alignment horizontal="right" vertical="center"/>
    </xf>
    <xf numFmtId="7" fontId="19" fillId="0" borderId="13" xfId="0" applyNumberFormat="1" applyFont="1" applyBorder="1" applyAlignment="1" applyProtection="1">
      <alignment horizontal="right" vertical="center"/>
    </xf>
    <xf numFmtId="164" fontId="18" fillId="2" borderId="13" xfId="0" applyNumberFormat="1" applyFont="1" applyFill="1" applyBorder="1" applyAlignment="1">
      <alignment horizontal="right" vertical="center"/>
      <protection locked="0"/>
    </xf>
    <xf numFmtId="164" fontId="18" fillId="0" borderId="13" xfId="0" applyNumberFormat="1" applyFont="1" applyBorder="1" applyAlignment="1" applyProtection="1">
      <alignment horizontal="right" vertical="center"/>
    </xf>
    <xf numFmtId="164" fontId="18" fillId="0" borderId="13" xfId="0" applyNumberFormat="1" applyFont="1" applyBorder="1" applyAlignment="1">
      <alignment horizontal="right" vertical="center"/>
      <protection locked="0"/>
    </xf>
    <xf numFmtId="165" fontId="18" fillId="2" borderId="13" xfId="0" applyNumberFormat="1" applyFont="1" applyFill="1" applyBorder="1" applyAlignment="1">
      <alignment horizontal="right" vertical="center"/>
      <protection locked="0"/>
    </xf>
    <xf numFmtId="165" fontId="18" fillId="0" borderId="13" xfId="0" applyNumberFormat="1" applyFont="1" applyBorder="1" applyAlignment="1" applyProtection="1">
      <alignment horizontal="right" vertical="center"/>
    </xf>
    <xf numFmtId="165" fontId="18" fillId="0" borderId="13" xfId="0" applyNumberFormat="1" applyFont="1" applyBorder="1" applyAlignment="1">
      <alignment horizontal="right" vertical="center"/>
      <protection locked="0"/>
    </xf>
    <xf numFmtId="4" fontId="18" fillId="2" borderId="13" xfId="0" applyNumberFormat="1" applyFont="1" applyFill="1" applyBorder="1" applyAlignment="1">
      <alignment horizontal="right" vertical="center"/>
      <protection locked="0"/>
    </xf>
    <xf numFmtId="4" fontId="18" fillId="0" borderId="13" xfId="0" applyNumberFormat="1" applyFont="1" applyBorder="1" applyAlignment="1" applyProtection="1">
      <alignment horizontal="right" vertical="center"/>
    </xf>
    <xf numFmtId="4" fontId="18" fillId="0" borderId="13" xfId="0" applyNumberFormat="1" applyFont="1" applyBorder="1" applyAlignment="1">
      <alignment horizontal="right" vertical="center"/>
      <protection locked="0"/>
    </xf>
    <xf numFmtId="0" fontId="0" fillId="6" borderId="0" xfId="0" applyFill="1" applyProtection="1">
      <alignment vertical="top"/>
    </xf>
    <xf numFmtId="7" fontId="20" fillId="6" borderId="13" xfId="0" applyNumberFormat="1" applyFont="1" applyFill="1" applyBorder="1" applyAlignment="1" applyProtection="1">
      <alignment horizontal="right" vertical="center"/>
    </xf>
    <xf numFmtId="0" fontId="17" fillId="6" borderId="0" xfId="0" applyFont="1" applyFill="1" applyAlignment="1">
      <alignment horizontal="left" vertical="center"/>
      <protection locked="0"/>
    </xf>
    <xf numFmtId="7" fontId="11" fillId="3" borderId="0" xfId="0" applyNumberFormat="1" applyFont="1" applyFill="1" applyAlignment="1" applyProtection="1">
      <alignment horizontal="right" vertical="center"/>
    </xf>
    <xf numFmtId="0" fontId="11" fillId="3" borderId="0" xfId="0" applyFont="1" applyFill="1" applyAlignment="1">
      <alignment horizontal="left" vertical="center"/>
      <protection locked="0"/>
    </xf>
    <xf numFmtId="0" fontId="22" fillId="0" borderId="0" xfId="0" applyFont="1" applyAlignment="1" applyProtection="1">
      <alignment vertical="center"/>
    </xf>
    <xf numFmtId="0" fontId="22" fillId="0" borderId="0" xfId="0" applyFont="1" applyAlignment="1">
      <alignment vertical="center"/>
      <protection locked="0"/>
    </xf>
    <xf numFmtId="0" fontId="11" fillId="7" borderId="0" xfId="0" applyFont="1" applyFill="1" applyAlignment="1">
      <alignment horizontal="center" vertical="center"/>
      <protection locked="0"/>
    </xf>
    <xf numFmtId="49" fontId="23" fillId="0" borderId="17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</xf>
    <xf numFmtId="9" fontId="23" fillId="0" borderId="18" xfId="0" applyNumberFormat="1" applyFont="1" applyBorder="1" applyAlignment="1" applyProtection="1">
      <alignment horizontal="left" vertical="center" wrapText="1"/>
    </xf>
    <xf numFmtId="0" fontId="23" fillId="0" borderId="0" xfId="0" applyFont="1" applyAlignment="1">
      <alignment horizontal="left" vertical="center"/>
      <protection locked="0"/>
    </xf>
    <xf numFmtId="0" fontId="0" fillId="3" borderId="0" xfId="0" applyFill="1">
      <alignment vertical="top"/>
      <protection locked="0"/>
    </xf>
    <xf numFmtId="0" fontId="0" fillId="3" borderId="0" xfId="0" applyFill="1" applyProtection="1">
      <alignment vertical="top"/>
    </xf>
    <xf numFmtId="0" fontId="10" fillId="4" borderId="0" xfId="0" applyFont="1" applyFill="1" applyAlignment="1">
      <alignment horizontal="left" vertical="center"/>
      <protection locked="0"/>
    </xf>
    <xf numFmtId="0" fontId="15" fillId="3" borderId="0" xfId="0" applyFont="1" applyFill="1" applyAlignment="1" applyProtection="1">
      <alignment horizontal="center" vertical="center"/>
    </xf>
    <xf numFmtId="0" fontId="0" fillId="3" borderId="0" xfId="0" applyFill="1">
      <alignment vertical="top"/>
      <protection locked="0"/>
    </xf>
    <xf numFmtId="0" fontId="14" fillId="3" borderId="0" xfId="0" applyFont="1" applyFill="1" applyAlignment="1" applyProtection="1">
      <alignment vertical="center"/>
    </xf>
    <xf numFmtId="0" fontId="16" fillId="3" borderId="0" xfId="0" applyFont="1" applyFill="1">
      <alignment vertical="top"/>
      <protection locked="0"/>
    </xf>
    <xf numFmtId="0" fontId="14" fillId="3" borderId="0" xfId="0" applyFont="1" applyFill="1" applyAlignment="1">
      <alignment vertical="center"/>
      <protection locked="0"/>
    </xf>
    <xf numFmtId="0" fontId="0" fillId="3" borderId="0" xfId="0" applyFill="1" applyProtection="1">
      <alignment vertical="top"/>
    </xf>
    <xf numFmtId="0" fontId="0" fillId="5" borderId="0" xfId="0" applyFill="1">
      <alignment vertical="top"/>
      <protection locked="0"/>
    </xf>
    <xf numFmtId="0" fontId="10" fillId="4" borderId="0" xfId="0" applyFont="1" applyFill="1" applyAlignment="1">
      <alignment horizontal="left" vertical="center"/>
      <protection locked="0"/>
    </xf>
    <xf numFmtId="0" fontId="11" fillId="3" borderId="0" xfId="0" applyFont="1" applyFill="1" applyProtection="1">
      <alignment vertical="top"/>
    </xf>
    <xf numFmtId="0" fontId="0" fillId="3" borderId="9" xfId="0" applyFill="1" applyBorder="1" applyProtection="1">
      <alignment vertical="top"/>
    </xf>
    <xf numFmtId="0" fontId="6" fillId="2" borderId="7" xfId="0" applyFont="1" applyFill="1" applyBorder="1" applyAlignment="1">
      <alignment horizontal="right" vertical="center"/>
      <protection locked="0"/>
    </xf>
    <xf numFmtId="0" fontId="6" fillId="2" borderId="6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left" vertical="center"/>
    </xf>
    <xf numFmtId="0" fontId="9" fillId="3" borderId="0" xfId="0" applyFont="1" applyFill="1" applyProtection="1">
      <alignment vertical="top"/>
    </xf>
    <xf numFmtId="0" fontId="0" fillId="2" borderId="0" xfId="0" applyFill="1" applyProtection="1">
      <alignment vertical="top"/>
    </xf>
    <xf numFmtId="0" fontId="2" fillId="2" borderId="0" xfId="0" applyFont="1" applyFill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/>
      <protection locked="0"/>
    </xf>
    <xf numFmtId="0" fontId="3" fillId="2" borderId="5" xfId="0" applyFont="1" applyFill="1" applyBorder="1" applyAlignment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top"/>
    </xf>
    <xf numFmtId="0" fontId="0" fillId="2" borderId="1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49" fontId="17" fillId="6" borderId="11" xfId="0" applyNumberFormat="1" applyFont="1" applyFill="1" applyBorder="1" applyAlignment="1" applyProtection="1">
      <alignment horizontal="left" vertical="center" wrapText="1" indent="11"/>
    </xf>
    <xf numFmtId="49" fontId="17" fillId="6" borderId="0" xfId="0" applyNumberFormat="1" applyFont="1" applyFill="1" applyAlignment="1" applyProtection="1">
      <alignment horizontal="left" vertical="center" wrapText="1" indent="11"/>
    </xf>
    <xf numFmtId="49" fontId="17" fillId="6" borderId="13" xfId="0" applyNumberFormat="1" applyFont="1" applyFill="1" applyBorder="1" applyAlignment="1" applyProtection="1">
      <alignment horizontal="left" vertical="center" wrapText="1" indent="11"/>
    </xf>
    <xf numFmtId="49" fontId="21" fillId="3" borderId="0" xfId="0" applyNumberFormat="1" applyFont="1" applyFill="1" applyAlignment="1" applyProtection="1">
      <alignment horizontal="left" vertical="center" wrapText="1"/>
    </xf>
    <xf numFmtId="49" fontId="21" fillId="7" borderId="15" xfId="0" applyNumberFormat="1" applyFont="1" applyFill="1" applyBorder="1" applyAlignment="1" applyProtection="1">
      <alignment horizontal="center" vertical="center" wrapText="1"/>
    </xf>
    <xf numFmtId="49" fontId="21" fillId="7" borderId="16" xfId="0" applyNumberFormat="1" applyFont="1" applyFill="1" applyBorder="1" applyAlignment="1" applyProtection="1">
      <alignment horizontal="center" vertical="center" wrapText="1"/>
    </xf>
    <xf numFmtId="49" fontId="21" fillId="7" borderId="9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1619250</xdr:colOff>
      <xdr:row>2</xdr:row>
      <xdr:rowOff>19050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  <xdr:twoCellAnchor>
    <xdr:from>
      <xdr:col>13</xdr:col>
      <xdr:colOff>9525</xdr:colOff>
      <xdr:row>0</xdr:row>
      <xdr:rowOff>9525</xdr:rowOff>
    </xdr:from>
    <xdr:to>
      <xdr:col>13</xdr:col>
      <xdr:colOff>2133600</xdr:colOff>
      <xdr:row>2</xdr:row>
      <xdr:rowOff>352425</xdr:rowOff>
    </xdr:to>
    <xdr:sp macro="" textlink="">
      <xdr:nvSpPr>
        <xdr:cNvPr id="3" name="ImageCell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blipFill dpi="0">
          <a:blip xmlns:r="http://schemas.openxmlformats.org/officeDocument/2006/relationships" r:embed="rId2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0"/>
  <sheetViews>
    <sheetView showZeros="0" tabSelected="1" workbookViewId="0">
      <pane ySplit="10" topLeftCell="A11" activePane="bottomLeft" state="frozen"/>
      <selection pane="bottomLeft" activeCell="R7" sqref="R7"/>
    </sheetView>
  </sheetViews>
  <sheetFormatPr baseColWidth="10" defaultColWidth="10" defaultRowHeight="15" customHeight="1" x14ac:dyDescent="0.2"/>
  <cols>
    <col min="1" max="1" width="28.375" style="1" customWidth="1"/>
    <col min="2" max="2" width="0" style="1" hidden="1" customWidth="1"/>
    <col min="3" max="3" width="28.375" style="1" customWidth="1"/>
    <col min="4" max="4" width="15" style="1" customWidth="1"/>
    <col min="5" max="5" width="0" hidden="1" customWidth="1"/>
    <col min="6" max="6" width="13.375" style="1" customWidth="1"/>
    <col min="7" max="7" width="17.125" customWidth="1"/>
    <col min="8" max="8" width="10.875" style="1" hidden="1" customWidth="1"/>
    <col min="9" max="9" width="16.125" customWidth="1"/>
    <col min="10" max="12" width="0" style="1" hidden="1" customWidth="1"/>
    <col min="13" max="13" width="28.375" style="1" customWidth="1"/>
    <col min="14" max="14" width="37.375" customWidth="1"/>
    <col min="15" max="15" width="0" hidden="1" customWidth="1"/>
  </cols>
  <sheetData>
    <row r="1" spans="1:15" ht="33.75" customHeight="1" x14ac:dyDescent="0.2">
      <c r="A1" s="88"/>
      <c r="B1" s="2"/>
      <c r="C1" s="86" t="s">
        <v>0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4"/>
      <c r="O1" s="3"/>
    </row>
    <row r="2" spans="1:15" ht="26.25" customHeight="1" x14ac:dyDescent="0.2">
      <c r="A2" s="89"/>
      <c r="B2" s="4"/>
      <c r="C2" s="87" t="s">
        <v>1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5"/>
      <c r="O2" s="5"/>
    </row>
    <row r="3" spans="1:15" ht="48" customHeight="1" x14ac:dyDescent="0.2">
      <c r="A3" s="89"/>
      <c r="B3" s="6"/>
      <c r="C3" s="83" t="s">
        <v>2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5"/>
      <c r="O3" s="7"/>
    </row>
    <row r="4" spans="1:15" ht="33.75" customHeight="1" x14ac:dyDescent="0.2">
      <c r="A4" s="79" t="s">
        <v>3</v>
      </c>
      <c r="B4" s="80"/>
      <c r="C4" s="80"/>
      <c r="D4" s="80"/>
      <c r="E4" s="80"/>
      <c r="F4" s="80"/>
      <c r="G4" s="80"/>
      <c r="H4" s="8"/>
      <c r="I4" s="78"/>
      <c r="J4" s="78"/>
      <c r="K4" s="78"/>
      <c r="L4" s="78"/>
      <c r="M4" s="78" t="s">
        <v>4</v>
      </c>
      <c r="N4" s="9" t="s">
        <v>218</v>
      </c>
      <c r="O4" s="10"/>
    </row>
    <row r="6" spans="1:15" ht="15" customHeight="1" x14ac:dyDescent="0.2">
      <c r="A6" s="81" t="s">
        <v>5</v>
      </c>
      <c r="B6" s="82"/>
      <c r="C6" s="82"/>
      <c r="H6" s="4"/>
      <c r="J6" s="4"/>
      <c r="K6" s="4"/>
      <c r="L6" s="4"/>
      <c r="N6" s="11" t="s">
        <v>6</v>
      </c>
      <c r="O6" s="11"/>
    </row>
    <row r="7" spans="1:15" ht="15" customHeight="1" x14ac:dyDescent="0.2">
      <c r="A7" s="75" t="s">
        <v>7</v>
      </c>
      <c r="B7" s="76"/>
      <c r="C7" s="77"/>
      <c r="H7" s="4"/>
      <c r="N7" s="67" t="s">
        <v>7</v>
      </c>
      <c r="O7" s="67"/>
    </row>
    <row r="8" spans="1:15" ht="15" customHeight="1" x14ac:dyDescent="0.2">
      <c r="B8" s="12"/>
      <c r="G8" s="13"/>
      <c r="H8" s="4"/>
    </row>
    <row r="9" spans="1:15" ht="24" customHeight="1" x14ac:dyDescent="0.2">
      <c r="A9" s="14"/>
      <c r="B9" s="14"/>
      <c r="C9" s="14"/>
      <c r="D9" s="68" t="s">
        <v>8</v>
      </c>
      <c r="E9" s="69"/>
      <c r="F9" s="70"/>
      <c r="G9" s="71"/>
      <c r="H9" s="70"/>
      <c r="I9" s="72"/>
      <c r="J9" s="73"/>
      <c r="K9" s="73"/>
      <c r="L9" s="73"/>
      <c r="M9" s="70"/>
      <c r="N9" s="74"/>
      <c r="O9" s="15"/>
    </row>
    <row r="10" spans="1:15" ht="24.75" customHeight="1" x14ac:dyDescent="0.2">
      <c r="A10" s="16" t="s">
        <v>9</v>
      </c>
      <c r="B10" s="17" t="s">
        <v>10</v>
      </c>
      <c r="C10" s="18" t="s">
        <v>11</v>
      </c>
      <c r="D10" s="18" t="s">
        <v>12</v>
      </c>
      <c r="E10" s="65"/>
      <c r="F10" s="18" t="s">
        <v>13</v>
      </c>
      <c r="G10" s="19" t="s">
        <v>14</v>
      </c>
      <c r="H10" s="18" t="s">
        <v>15</v>
      </c>
      <c r="I10" s="19" t="s">
        <v>16</v>
      </c>
      <c r="J10" s="66"/>
      <c r="K10" s="66"/>
      <c r="L10" s="66"/>
      <c r="M10" s="18" t="s">
        <v>17</v>
      </c>
      <c r="N10" s="19" t="s">
        <v>18</v>
      </c>
      <c r="O10" s="20" t="s">
        <v>19</v>
      </c>
    </row>
    <row r="11" spans="1:15" ht="30.75" customHeight="1" x14ac:dyDescent="0.2">
      <c r="A11" s="21" t="s">
        <v>20</v>
      </c>
      <c r="B11" s="22"/>
      <c r="C11" s="23" t="s">
        <v>21</v>
      </c>
      <c r="D11" s="24"/>
      <c r="E11" s="25"/>
      <c r="F11" s="26"/>
      <c r="G11" s="27"/>
      <c r="H11" s="28"/>
      <c r="I11" s="27"/>
      <c r="J11" s="28"/>
      <c r="K11" s="28"/>
      <c r="L11" s="28"/>
      <c r="M11" s="29"/>
      <c r="N11" s="30"/>
      <c r="O11" s="31"/>
    </row>
    <row r="12" spans="1:15" ht="18" customHeight="1" x14ac:dyDescent="0.2">
      <c r="A12" s="32" t="s">
        <v>22</v>
      </c>
      <c r="B12" s="33"/>
      <c r="C12" s="34" t="s">
        <v>23</v>
      </c>
      <c r="D12" s="35" t="s">
        <v>24</v>
      </c>
      <c r="E12" s="36"/>
      <c r="F12" s="37">
        <v>1</v>
      </c>
      <c r="G12" s="38"/>
      <c r="H12" s="39">
        <v>1</v>
      </c>
      <c r="I12" s="40"/>
      <c r="J12" s="41"/>
      <c r="K12" s="42"/>
      <c r="L12" s="42"/>
      <c r="M12" s="43">
        <f t="shared" ref="M12:M13" si="0">IF(ISNUMBER($K12),IF(ISNUMBER($G12),ROUND($K12*$G12,2),ROUND($K12*$F12,2)),IF(ISNUMBER($G12),ROUND($I12*$G12,2),ROUND($I12*$F12,2)))</f>
        <v>0</v>
      </c>
      <c r="N12" s="30"/>
      <c r="O12" s="31"/>
    </row>
    <row r="13" spans="1:15" ht="27.75" customHeight="1" x14ac:dyDescent="0.2">
      <c r="A13" s="32" t="s">
        <v>25</v>
      </c>
      <c r="B13" s="33"/>
      <c r="C13" s="34" t="s">
        <v>26</v>
      </c>
      <c r="D13" s="35" t="s">
        <v>24</v>
      </c>
      <c r="E13" s="36"/>
      <c r="F13" s="37">
        <v>1</v>
      </c>
      <c r="G13" s="38"/>
      <c r="H13" s="39">
        <v>1</v>
      </c>
      <c r="I13" s="40"/>
      <c r="J13" s="41"/>
      <c r="K13" s="42"/>
      <c r="L13" s="42"/>
      <c r="M13" s="43">
        <f t="shared" si="0"/>
        <v>0</v>
      </c>
      <c r="N13" s="30"/>
      <c r="O13" s="31"/>
    </row>
    <row r="14" spans="1:15" ht="18" customHeight="1" x14ac:dyDescent="0.2">
      <c r="A14" s="32" t="s">
        <v>27</v>
      </c>
      <c r="B14" s="33"/>
      <c r="C14" s="34" t="s">
        <v>28</v>
      </c>
      <c r="D14" s="24"/>
      <c r="E14" s="25"/>
      <c r="F14" s="26"/>
      <c r="G14" s="27"/>
      <c r="H14" s="28"/>
      <c r="I14" s="27"/>
      <c r="J14" s="28"/>
      <c r="K14" s="28"/>
      <c r="L14" s="28"/>
      <c r="M14" s="29"/>
      <c r="N14" s="30"/>
      <c r="O14" s="31"/>
    </row>
    <row r="15" spans="1:15" ht="15" customHeight="1" x14ac:dyDescent="0.2">
      <c r="A15" s="32" t="s">
        <v>29</v>
      </c>
      <c r="B15" s="33"/>
      <c r="C15" s="34" t="s">
        <v>30</v>
      </c>
      <c r="D15" s="35" t="s">
        <v>31</v>
      </c>
      <c r="E15" s="44"/>
      <c r="F15" s="45">
        <v>1</v>
      </c>
      <c r="G15" s="46"/>
      <c r="H15" s="39">
        <v>1</v>
      </c>
      <c r="I15" s="40"/>
      <c r="J15" s="41"/>
      <c r="K15" s="42"/>
      <c r="L15" s="42"/>
      <c r="M15" s="43">
        <f t="shared" ref="M15:M16" si="1">IF(ISNUMBER($K15),IF(ISNUMBER($G15),ROUND($K15*$G15,2),ROUND($K15*$F15,2)),IF(ISNUMBER($G15),ROUND($I15*$G15,2),ROUND($I15*$F15,2)))</f>
        <v>0</v>
      </c>
      <c r="N15" s="30"/>
      <c r="O15" s="31"/>
    </row>
    <row r="16" spans="1:15" ht="15" customHeight="1" x14ac:dyDescent="0.2">
      <c r="A16" s="32" t="s">
        <v>32</v>
      </c>
      <c r="B16" s="33"/>
      <c r="C16" s="34" t="s">
        <v>33</v>
      </c>
      <c r="D16" s="35" t="s">
        <v>24</v>
      </c>
      <c r="E16" s="36"/>
      <c r="F16" s="37">
        <v>1</v>
      </c>
      <c r="G16" s="38"/>
      <c r="H16" s="39">
        <v>1</v>
      </c>
      <c r="I16" s="40"/>
      <c r="J16" s="41"/>
      <c r="K16" s="42"/>
      <c r="L16" s="42"/>
      <c r="M16" s="43">
        <f t="shared" si="1"/>
        <v>0</v>
      </c>
      <c r="N16" s="30"/>
      <c r="O16" s="31"/>
    </row>
    <row r="17" spans="1:15" ht="15" customHeight="1" x14ac:dyDescent="0.2">
      <c r="A17" s="32" t="s">
        <v>34</v>
      </c>
      <c r="B17" s="33"/>
      <c r="C17" s="34" t="s">
        <v>35</v>
      </c>
      <c r="D17" s="24"/>
      <c r="E17" s="25"/>
      <c r="F17" s="26"/>
      <c r="G17" s="27"/>
      <c r="H17" s="28"/>
      <c r="I17" s="27"/>
      <c r="J17" s="28"/>
      <c r="K17" s="28"/>
      <c r="L17" s="28"/>
      <c r="M17" s="29"/>
      <c r="N17" s="30"/>
      <c r="O17" s="31"/>
    </row>
    <row r="18" spans="1:15" ht="15" customHeight="1" x14ac:dyDescent="0.2">
      <c r="A18" s="32" t="s">
        <v>36</v>
      </c>
      <c r="B18" s="33"/>
      <c r="C18" s="34" t="s">
        <v>37</v>
      </c>
      <c r="D18" s="35" t="s">
        <v>31</v>
      </c>
      <c r="E18" s="44"/>
      <c r="F18" s="45">
        <v>1</v>
      </c>
      <c r="G18" s="46"/>
      <c r="H18" s="39">
        <v>1</v>
      </c>
      <c r="I18" s="40"/>
      <c r="J18" s="41"/>
      <c r="K18" s="42"/>
      <c r="L18" s="42"/>
      <c r="M18" s="43">
        <f t="shared" ref="M18:M23" si="2">IF(ISNUMBER($K18),IF(ISNUMBER($G18),ROUND($K18*$G18,2),ROUND($K18*$F18,2)),IF(ISNUMBER($G18),ROUND($I18*$G18,2),ROUND($I18*$F18,2)))</f>
        <v>0</v>
      </c>
      <c r="N18" s="30"/>
      <c r="O18" s="31"/>
    </row>
    <row r="19" spans="1:15" ht="24.75" customHeight="1" x14ac:dyDescent="0.2">
      <c r="A19" s="32" t="s">
        <v>38</v>
      </c>
      <c r="B19" s="33"/>
      <c r="C19" s="34" t="s">
        <v>39</v>
      </c>
      <c r="D19" s="35"/>
      <c r="E19" s="47"/>
      <c r="F19" s="48">
        <v>0</v>
      </c>
      <c r="G19" s="49"/>
      <c r="H19" s="39">
        <v>1</v>
      </c>
      <c r="I19" s="40"/>
      <c r="J19" s="41"/>
      <c r="K19" s="42"/>
      <c r="L19" s="42"/>
      <c r="M19" s="43">
        <f t="shared" si="2"/>
        <v>0</v>
      </c>
      <c r="N19" s="30"/>
      <c r="O19" s="31"/>
    </row>
    <row r="20" spans="1:15" ht="15" customHeight="1" x14ac:dyDescent="0.2">
      <c r="A20" s="32" t="s">
        <v>40</v>
      </c>
      <c r="B20" s="33"/>
      <c r="C20" s="34" t="s">
        <v>41</v>
      </c>
      <c r="D20" s="35" t="s">
        <v>42</v>
      </c>
      <c r="E20" s="50"/>
      <c r="F20" s="51">
        <v>85</v>
      </c>
      <c r="G20" s="52"/>
      <c r="H20" s="39">
        <v>1</v>
      </c>
      <c r="I20" s="40"/>
      <c r="J20" s="41"/>
      <c r="K20" s="42"/>
      <c r="L20" s="42"/>
      <c r="M20" s="43">
        <f t="shared" si="2"/>
        <v>0</v>
      </c>
      <c r="N20" s="30"/>
      <c r="O20" s="31"/>
    </row>
    <row r="21" spans="1:15" ht="15" customHeight="1" x14ac:dyDescent="0.2">
      <c r="A21" s="32" t="s">
        <v>43</v>
      </c>
      <c r="B21" s="33"/>
      <c r="C21" s="34" t="s">
        <v>44</v>
      </c>
      <c r="D21" s="35" t="s">
        <v>24</v>
      </c>
      <c r="E21" s="36"/>
      <c r="F21" s="37">
        <v>1</v>
      </c>
      <c r="G21" s="38"/>
      <c r="H21" s="39">
        <v>1</v>
      </c>
      <c r="I21" s="40"/>
      <c r="J21" s="41"/>
      <c r="K21" s="42"/>
      <c r="L21" s="42"/>
      <c r="M21" s="43">
        <f t="shared" si="2"/>
        <v>0</v>
      </c>
      <c r="N21" s="30"/>
      <c r="O21" s="31"/>
    </row>
    <row r="22" spans="1:15" ht="15" customHeight="1" x14ac:dyDescent="0.2">
      <c r="A22" s="32" t="s">
        <v>45</v>
      </c>
      <c r="B22" s="33"/>
      <c r="C22" s="34" t="s">
        <v>46</v>
      </c>
      <c r="D22" s="35" t="s">
        <v>24</v>
      </c>
      <c r="E22" s="36"/>
      <c r="F22" s="37">
        <v>1</v>
      </c>
      <c r="G22" s="38"/>
      <c r="H22" s="39">
        <v>1</v>
      </c>
      <c r="I22" s="40"/>
      <c r="J22" s="41"/>
      <c r="K22" s="42"/>
      <c r="L22" s="42"/>
      <c r="M22" s="43">
        <f t="shared" si="2"/>
        <v>0</v>
      </c>
      <c r="N22" s="30"/>
      <c r="O22" s="31"/>
    </row>
    <row r="23" spans="1:15" ht="15" customHeight="1" x14ac:dyDescent="0.2">
      <c r="A23" s="32" t="s">
        <v>47</v>
      </c>
      <c r="B23" s="33"/>
      <c r="C23" s="34" t="s">
        <v>48</v>
      </c>
      <c r="D23" s="35" t="s">
        <v>31</v>
      </c>
      <c r="E23" s="44"/>
      <c r="F23" s="45">
        <v>1</v>
      </c>
      <c r="G23" s="46"/>
      <c r="H23" s="39">
        <v>1</v>
      </c>
      <c r="I23" s="40"/>
      <c r="J23" s="41"/>
      <c r="K23" s="42"/>
      <c r="L23" s="42"/>
      <c r="M23" s="43">
        <f t="shared" si="2"/>
        <v>0</v>
      </c>
      <c r="N23" s="30"/>
      <c r="O23" s="31"/>
    </row>
    <row r="24" spans="1:15" ht="15" customHeight="1" x14ac:dyDescent="0.2">
      <c r="A24" s="90" t="s">
        <v>49</v>
      </c>
      <c r="B24" s="91"/>
      <c r="C24" s="91"/>
      <c r="D24" s="91"/>
      <c r="E24" s="91"/>
      <c r="F24" s="91"/>
      <c r="G24" s="91"/>
      <c r="H24" s="91"/>
      <c r="I24" s="92"/>
      <c r="J24" s="53"/>
      <c r="K24" s="53"/>
      <c r="L24" s="53"/>
      <c r="M24" s="54">
        <f>SUM(M$20:M$23)</f>
        <v>0</v>
      </c>
      <c r="N24" s="30"/>
      <c r="O24" s="55"/>
    </row>
    <row r="25" spans="1:15" ht="15" customHeight="1" x14ac:dyDescent="0.2">
      <c r="A25" s="32" t="s">
        <v>50</v>
      </c>
      <c r="B25" s="33"/>
      <c r="C25" s="34" t="s">
        <v>51</v>
      </c>
      <c r="D25" s="24"/>
      <c r="E25" s="25"/>
      <c r="F25" s="26"/>
      <c r="G25" s="27"/>
      <c r="H25" s="28"/>
      <c r="I25" s="27"/>
      <c r="J25" s="28"/>
      <c r="K25" s="28"/>
      <c r="L25" s="28"/>
      <c r="M25" s="29"/>
      <c r="N25" s="30"/>
      <c r="O25" s="31"/>
    </row>
    <row r="26" spans="1:15" ht="24.75" customHeight="1" x14ac:dyDescent="0.2">
      <c r="A26" s="32" t="s">
        <v>52</v>
      </c>
      <c r="B26" s="33"/>
      <c r="C26" s="34" t="s">
        <v>53</v>
      </c>
      <c r="D26" s="35" t="s">
        <v>24</v>
      </c>
      <c r="E26" s="36"/>
      <c r="F26" s="37">
        <v>1</v>
      </c>
      <c r="G26" s="38"/>
      <c r="H26" s="39">
        <v>1</v>
      </c>
      <c r="I26" s="40"/>
      <c r="J26" s="41"/>
      <c r="K26" s="42"/>
      <c r="L26" s="42"/>
      <c r="M26" s="43">
        <f t="shared" ref="M26:M27" si="3">IF(ISNUMBER($K26),IF(ISNUMBER($G26),ROUND($K26*$G26,2),ROUND($K26*$F26,2)),IF(ISNUMBER($G26),ROUND($I26*$G26,2),ROUND($I26*$F26,2)))</f>
        <v>0</v>
      </c>
      <c r="N26" s="30"/>
      <c r="O26" s="31"/>
    </row>
    <row r="27" spans="1:15" ht="24.75" customHeight="1" x14ac:dyDescent="0.2">
      <c r="A27" s="32" t="s">
        <v>54</v>
      </c>
      <c r="B27" s="33"/>
      <c r="C27" s="34" t="s">
        <v>55</v>
      </c>
      <c r="D27" s="35" t="s">
        <v>42</v>
      </c>
      <c r="E27" s="50"/>
      <c r="F27" s="51">
        <v>328.5</v>
      </c>
      <c r="G27" s="52"/>
      <c r="H27" s="39">
        <v>1</v>
      </c>
      <c r="I27" s="40"/>
      <c r="J27" s="41"/>
      <c r="K27" s="42"/>
      <c r="L27" s="42"/>
      <c r="M27" s="43">
        <f t="shared" si="3"/>
        <v>0</v>
      </c>
      <c r="N27" s="30"/>
      <c r="O27" s="31"/>
    </row>
    <row r="28" spans="1:15" ht="15" customHeight="1" x14ac:dyDescent="0.2">
      <c r="A28" s="90" t="s">
        <v>56</v>
      </c>
      <c r="B28" s="91"/>
      <c r="C28" s="91"/>
      <c r="D28" s="91"/>
      <c r="E28" s="91"/>
      <c r="F28" s="91"/>
      <c r="G28" s="91"/>
      <c r="H28" s="91"/>
      <c r="I28" s="92"/>
      <c r="J28" s="53"/>
      <c r="K28" s="53"/>
      <c r="L28" s="53"/>
      <c r="M28" s="54">
        <f>SUM(M$26:M$27)</f>
        <v>0</v>
      </c>
      <c r="N28" s="30"/>
      <c r="O28" s="55"/>
    </row>
    <row r="29" spans="1:15" ht="24.75" customHeight="1" x14ac:dyDescent="0.2">
      <c r="A29" s="32" t="s">
        <v>57</v>
      </c>
      <c r="B29" s="33"/>
      <c r="C29" s="34" t="s">
        <v>58</v>
      </c>
      <c r="D29" s="35" t="s">
        <v>59</v>
      </c>
      <c r="E29" s="36"/>
      <c r="F29" s="37">
        <v>40</v>
      </c>
      <c r="G29" s="38"/>
      <c r="H29" s="39">
        <v>1</v>
      </c>
      <c r="I29" s="40"/>
      <c r="J29" s="41"/>
      <c r="K29" s="42"/>
      <c r="L29" s="42"/>
      <c r="M29" s="43">
        <f t="shared" ref="M29:M34" si="4">IF(ISNUMBER($K29),IF(ISNUMBER($G29),ROUND($K29*$G29,2),ROUND($K29*$F29,2)),IF(ISNUMBER($G29),ROUND($I29*$G29,2),ROUND($I29*$F29,2)))</f>
        <v>0</v>
      </c>
      <c r="N29" s="30"/>
      <c r="O29" s="31"/>
    </row>
    <row r="30" spans="1:15" ht="24.75" customHeight="1" x14ac:dyDescent="0.2">
      <c r="A30" s="32" t="s">
        <v>60</v>
      </c>
      <c r="B30" s="33"/>
      <c r="C30" s="34" t="s">
        <v>61</v>
      </c>
      <c r="D30" s="35" t="s">
        <v>24</v>
      </c>
      <c r="E30" s="36"/>
      <c r="F30" s="37">
        <v>1</v>
      </c>
      <c r="G30" s="38"/>
      <c r="H30" s="39">
        <v>1</v>
      </c>
      <c r="I30" s="40"/>
      <c r="J30" s="41"/>
      <c r="K30" s="42"/>
      <c r="L30" s="42"/>
      <c r="M30" s="43">
        <f t="shared" si="4"/>
        <v>0</v>
      </c>
      <c r="N30" s="30"/>
      <c r="O30" s="31"/>
    </row>
    <row r="31" spans="1:15" ht="15" customHeight="1" x14ac:dyDescent="0.2">
      <c r="A31" s="32" t="s">
        <v>62</v>
      </c>
      <c r="B31" s="33"/>
      <c r="C31" s="34" t="s">
        <v>63</v>
      </c>
      <c r="D31" s="35" t="s">
        <v>24</v>
      </c>
      <c r="E31" s="36"/>
      <c r="F31" s="37">
        <v>1</v>
      </c>
      <c r="G31" s="38"/>
      <c r="H31" s="39">
        <v>1</v>
      </c>
      <c r="I31" s="40"/>
      <c r="J31" s="41"/>
      <c r="K31" s="42"/>
      <c r="L31" s="42"/>
      <c r="M31" s="43">
        <f t="shared" si="4"/>
        <v>0</v>
      </c>
      <c r="N31" s="30"/>
      <c r="O31" s="31"/>
    </row>
    <row r="32" spans="1:15" ht="15" customHeight="1" x14ac:dyDescent="0.2">
      <c r="A32" s="32" t="s">
        <v>64</v>
      </c>
      <c r="B32" s="33"/>
      <c r="C32" s="34" t="s">
        <v>65</v>
      </c>
      <c r="D32" s="35" t="s">
        <v>59</v>
      </c>
      <c r="E32" s="36"/>
      <c r="F32" s="37">
        <v>40</v>
      </c>
      <c r="G32" s="38"/>
      <c r="H32" s="39">
        <v>1</v>
      </c>
      <c r="I32" s="40"/>
      <c r="J32" s="41"/>
      <c r="K32" s="42"/>
      <c r="L32" s="42"/>
      <c r="M32" s="43">
        <f t="shared" si="4"/>
        <v>0</v>
      </c>
      <c r="N32" s="30"/>
      <c r="O32" s="31"/>
    </row>
    <row r="33" spans="1:15" ht="24.75" customHeight="1" x14ac:dyDescent="0.2">
      <c r="A33" s="32" t="s">
        <v>66</v>
      </c>
      <c r="B33" s="33"/>
      <c r="C33" s="34" t="s">
        <v>67</v>
      </c>
      <c r="D33" s="35" t="s">
        <v>24</v>
      </c>
      <c r="E33" s="36"/>
      <c r="F33" s="37">
        <v>1</v>
      </c>
      <c r="G33" s="38"/>
      <c r="H33" s="39">
        <v>1</v>
      </c>
      <c r="I33" s="40"/>
      <c r="J33" s="41"/>
      <c r="K33" s="42"/>
      <c r="L33" s="42"/>
      <c r="M33" s="43">
        <f t="shared" si="4"/>
        <v>0</v>
      </c>
      <c r="N33" s="30"/>
      <c r="O33" s="31"/>
    </row>
    <row r="34" spans="1:15" ht="24.75" customHeight="1" x14ac:dyDescent="0.2">
      <c r="A34" s="32" t="s">
        <v>68</v>
      </c>
      <c r="B34" s="33"/>
      <c r="C34" s="34" t="s">
        <v>69</v>
      </c>
      <c r="D34" s="35" t="s">
        <v>24</v>
      </c>
      <c r="E34" s="36"/>
      <c r="F34" s="37">
        <v>1</v>
      </c>
      <c r="G34" s="38"/>
      <c r="H34" s="39">
        <v>1</v>
      </c>
      <c r="I34" s="40"/>
      <c r="J34" s="41"/>
      <c r="K34" s="42"/>
      <c r="L34" s="42"/>
      <c r="M34" s="43">
        <f t="shared" si="4"/>
        <v>0</v>
      </c>
      <c r="N34" s="30"/>
      <c r="O34" s="31"/>
    </row>
    <row r="35" spans="1:15" ht="15" customHeight="1" x14ac:dyDescent="0.2">
      <c r="A35" s="90" t="s">
        <v>70</v>
      </c>
      <c r="B35" s="91"/>
      <c r="C35" s="91"/>
      <c r="D35" s="91"/>
      <c r="E35" s="91"/>
      <c r="F35" s="91"/>
      <c r="G35" s="91"/>
      <c r="H35" s="91"/>
      <c r="I35" s="92"/>
      <c r="J35" s="53"/>
      <c r="K35" s="53"/>
      <c r="L35" s="53"/>
      <c r="M35" s="54">
        <f>SUM(M$31:M$34)</f>
        <v>0</v>
      </c>
      <c r="N35" s="30"/>
      <c r="O35" s="55"/>
    </row>
    <row r="36" spans="1:15" ht="24.75" customHeight="1" x14ac:dyDescent="0.2">
      <c r="A36" s="32" t="s">
        <v>71</v>
      </c>
      <c r="B36" s="33"/>
      <c r="C36" s="34" t="s">
        <v>72</v>
      </c>
      <c r="D36" s="35" t="s">
        <v>24</v>
      </c>
      <c r="E36" s="36"/>
      <c r="F36" s="37">
        <v>1</v>
      </c>
      <c r="G36" s="38"/>
      <c r="H36" s="39">
        <v>1</v>
      </c>
      <c r="I36" s="40"/>
      <c r="J36" s="41"/>
      <c r="K36" s="42"/>
      <c r="L36" s="42"/>
      <c r="M36" s="43">
        <f t="shared" ref="M36:M38" si="5">IF(ISNUMBER($K36),IF(ISNUMBER($G36),ROUND($K36*$G36,2),ROUND($K36*$F36,2)),IF(ISNUMBER($G36),ROUND($I36*$G36,2),ROUND($I36*$F36,2)))</f>
        <v>0</v>
      </c>
      <c r="N36" s="30"/>
      <c r="O36" s="31"/>
    </row>
    <row r="37" spans="1:15" ht="15" customHeight="1" x14ac:dyDescent="0.2">
      <c r="A37" s="32" t="s">
        <v>73</v>
      </c>
      <c r="B37" s="33"/>
      <c r="C37" s="34" t="s">
        <v>74</v>
      </c>
      <c r="D37" s="35" t="s">
        <v>31</v>
      </c>
      <c r="E37" s="44"/>
      <c r="F37" s="45">
        <v>1</v>
      </c>
      <c r="G37" s="46"/>
      <c r="H37" s="39">
        <v>1</v>
      </c>
      <c r="I37" s="40"/>
      <c r="J37" s="41"/>
      <c r="K37" s="42"/>
      <c r="L37" s="42"/>
      <c r="M37" s="43">
        <f t="shared" si="5"/>
        <v>0</v>
      </c>
      <c r="N37" s="30"/>
      <c r="O37" s="31"/>
    </row>
    <row r="38" spans="1:15" ht="15" customHeight="1" x14ac:dyDescent="0.2">
      <c r="A38" s="32" t="s">
        <v>75</v>
      </c>
      <c r="B38" s="33"/>
      <c r="C38" s="34" t="s">
        <v>76</v>
      </c>
      <c r="D38" s="35" t="s">
        <v>31</v>
      </c>
      <c r="E38" s="44"/>
      <c r="F38" s="45">
        <v>1</v>
      </c>
      <c r="G38" s="46"/>
      <c r="H38" s="39">
        <v>1</v>
      </c>
      <c r="I38" s="40"/>
      <c r="J38" s="41"/>
      <c r="K38" s="42"/>
      <c r="L38" s="42"/>
      <c r="M38" s="43">
        <f t="shared" si="5"/>
        <v>0</v>
      </c>
      <c r="N38" s="30"/>
      <c r="O38" s="31"/>
    </row>
    <row r="39" spans="1:15" ht="15" customHeight="1" x14ac:dyDescent="0.2">
      <c r="A39" s="90" t="s">
        <v>77</v>
      </c>
      <c r="B39" s="91"/>
      <c r="C39" s="91"/>
      <c r="D39" s="91"/>
      <c r="E39" s="91"/>
      <c r="F39" s="91"/>
      <c r="G39" s="91"/>
      <c r="H39" s="91"/>
      <c r="I39" s="92"/>
      <c r="J39" s="53"/>
      <c r="K39" s="53"/>
      <c r="L39" s="53"/>
      <c r="M39" s="54">
        <f>SUM(M$18:M$23)+SUM(M$26:M$27)+SUM(M$29:M$34)+SUM(M$36:M$38)</f>
        <v>0</v>
      </c>
      <c r="N39" s="30"/>
      <c r="O39" s="55"/>
    </row>
    <row r="40" spans="1:15" ht="15" customHeight="1" x14ac:dyDescent="0.2">
      <c r="A40" s="32" t="s">
        <v>78</v>
      </c>
      <c r="B40" s="33"/>
      <c r="C40" s="34" t="s">
        <v>79</v>
      </c>
      <c r="D40" s="24"/>
      <c r="E40" s="25"/>
      <c r="F40" s="26"/>
      <c r="G40" s="27"/>
      <c r="H40" s="28"/>
      <c r="I40" s="27"/>
      <c r="J40" s="28"/>
      <c r="K40" s="28"/>
      <c r="L40" s="28"/>
      <c r="M40" s="29"/>
      <c r="N40" s="30"/>
      <c r="O40" s="31"/>
    </row>
    <row r="41" spans="1:15" ht="15" customHeight="1" x14ac:dyDescent="0.2">
      <c r="A41" s="32" t="s">
        <v>80</v>
      </c>
      <c r="B41" s="33"/>
      <c r="C41" s="34" t="s">
        <v>81</v>
      </c>
      <c r="D41" s="35" t="s">
        <v>59</v>
      </c>
      <c r="E41" s="36"/>
      <c r="F41" s="37">
        <v>1</v>
      </c>
      <c r="G41" s="38"/>
      <c r="H41" s="39">
        <v>1</v>
      </c>
      <c r="I41" s="40"/>
      <c r="J41" s="41"/>
      <c r="K41" s="42"/>
      <c r="L41" s="42"/>
      <c r="M41" s="43">
        <f t="shared" ref="M41:M42" si="6">IF(ISNUMBER($K41),IF(ISNUMBER($G41),ROUND($K41*$G41,2),ROUND($K41*$F41,2)),IF(ISNUMBER($G41),ROUND($I41*$G41,2),ROUND($I41*$F41,2)))</f>
        <v>0</v>
      </c>
      <c r="N41" s="30"/>
      <c r="O41" s="31"/>
    </row>
    <row r="42" spans="1:15" ht="15" customHeight="1" x14ac:dyDescent="0.2">
      <c r="A42" s="32" t="s">
        <v>82</v>
      </c>
      <c r="B42" s="33"/>
      <c r="C42" s="34" t="s">
        <v>83</v>
      </c>
      <c r="D42" s="35" t="s">
        <v>42</v>
      </c>
      <c r="E42" s="50"/>
      <c r="F42" s="51">
        <v>40</v>
      </c>
      <c r="G42" s="52"/>
      <c r="H42" s="39">
        <v>1</v>
      </c>
      <c r="I42" s="40"/>
      <c r="J42" s="41"/>
      <c r="K42" s="42"/>
      <c r="L42" s="42"/>
      <c r="M42" s="43">
        <f t="shared" si="6"/>
        <v>0</v>
      </c>
      <c r="N42" s="30"/>
      <c r="O42" s="31"/>
    </row>
    <row r="43" spans="1:15" ht="15" customHeight="1" x14ac:dyDescent="0.2">
      <c r="A43" s="32" t="s">
        <v>84</v>
      </c>
      <c r="B43" s="33"/>
      <c r="C43" s="34" t="s">
        <v>85</v>
      </c>
      <c r="D43" s="24"/>
      <c r="E43" s="25"/>
      <c r="F43" s="26"/>
      <c r="G43" s="27"/>
      <c r="H43" s="28"/>
      <c r="I43" s="27"/>
      <c r="J43" s="28"/>
      <c r="K43" s="28"/>
      <c r="L43" s="28"/>
      <c r="M43" s="29"/>
      <c r="N43" s="30"/>
      <c r="O43" s="31"/>
    </row>
    <row r="44" spans="1:15" ht="15" customHeight="1" x14ac:dyDescent="0.2">
      <c r="A44" s="32" t="s">
        <v>86</v>
      </c>
      <c r="B44" s="33"/>
      <c r="C44" s="34" t="s">
        <v>87</v>
      </c>
      <c r="D44" s="35" t="s">
        <v>88</v>
      </c>
      <c r="E44" s="50"/>
      <c r="F44" s="51">
        <v>4</v>
      </c>
      <c r="G44" s="52"/>
      <c r="H44" s="39">
        <v>1</v>
      </c>
      <c r="I44" s="40"/>
      <c r="J44" s="41"/>
      <c r="K44" s="42"/>
      <c r="L44" s="42"/>
      <c r="M44" s="43">
        <f t="shared" ref="M44:M45" si="7">IF(ISNUMBER($K44),IF(ISNUMBER($G44),ROUND($K44*$G44,2),ROUND($K44*$F44,2)),IF(ISNUMBER($G44),ROUND($I44*$G44,2),ROUND($I44*$F44,2)))</f>
        <v>0</v>
      </c>
      <c r="N44" s="30"/>
      <c r="O44" s="31"/>
    </row>
    <row r="45" spans="1:15" ht="15" customHeight="1" x14ac:dyDescent="0.2">
      <c r="A45" s="32" t="s">
        <v>89</v>
      </c>
      <c r="B45" s="33"/>
      <c r="C45" s="34" t="s">
        <v>90</v>
      </c>
      <c r="D45" s="35" t="s">
        <v>88</v>
      </c>
      <c r="E45" s="50"/>
      <c r="F45" s="51">
        <v>50</v>
      </c>
      <c r="G45" s="52"/>
      <c r="H45" s="39">
        <v>1</v>
      </c>
      <c r="I45" s="40"/>
      <c r="J45" s="41"/>
      <c r="K45" s="42"/>
      <c r="L45" s="42"/>
      <c r="M45" s="43">
        <f t="shared" si="7"/>
        <v>0</v>
      </c>
      <c r="N45" s="30"/>
      <c r="O45" s="31"/>
    </row>
    <row r="46" spans="1:15" ht="15" customHeight="1" x14ac:dyDescent="0.2">
      <c r="A46" s="90" t="s">
        <v>91</v>
      </c>
      <c r="B46" s="91"/>
      <c r="C46" s="91"/>
      <c r="D46" s="91"/>
      <c r="E46" s="91"/>
      <c r="F46" s="91"/>
      <c r="G46" s="91"/>
      <c r="H46" s="91"/>
      <c r="I46" s="92"/>
      <c r="J46" s="53"/>
      <c r="K46" s="53"/>
      <c r="L46" s="53"/>
      <c r="M46" s="54">
        <f>SUM(M$44:M$45)</f>
        <v>0</v>
      </c>
      <c r="N46" s="30"/>
      <c r="O46" s="55"/>
    </row>
    <row r="47" spans="1:15" ht="15" customHeight="1" x14ac:dyDescent="0.2">
      <c r="A47" s="32" t="s">
        <v>92</v>
      </c>
      <c r="B47" s="33"/>
      <c r="C47" s="34" t="s">
        <v>93</v>
      </c>
      <c r="D47" s="24"/>
      <c r="E47" s="25"/>
      <c r="F47" s="26"/>
      <c r="G47" s="27"/>
      <c r="H47" s="28"/>
      <c r="I47" s="27"/>
      <c r="J47" s="28"/>
      <c r="K47" s="28"/>
      <c r="L47" s="28"/>
      <c r="M47" s="29"/>
      <c r="N47" s="30"/>
      <c r="O47" s="31"/>
    </row>
    <row r="48" spans="1:15" ht="15" customHeight="1" x14ac:dyDescent="0.2">
      <c r="A48" s="32" t="s">
        <v>94</v>
      </c>
      <c r="B48" s="33"/>
      <c r="C48" s="34" t="s">
        <v>95</v>
      </c>
      <c r="D48" s="35" t="s">
        <v>96</v>
      </c>
      <c r="E48" s="44"/>
      <c r="F48" s="45">
        <v>18</v>
      </c>
      <c r="G48" s="46"/>
      <c r="H48" s="39">
        <v>1</v>
      </c>
      <c r="I48" s="40"/>
      <c r="J48" s="41"/>
      <c r="K48" s="42"/>
      <c r="L48" s="42"/>
      <c r="M48" s="43">
        <f t="shared" ref="M48:M50" si="8">IF(ISNUMBER($K48),IF(ISNUMBER($G48),ROUND($K48*$G48,2),ROUND($K48*$F48,2)),IF(ISNUMBER($G48),ROUND($I48*$G48,2),ROUND($I48*$F48,2)))</f>
        <v>0</v>
      </c>
      <c r="N48" s="30"/>
      <c r="O48" s="31"/>
    </row>
    <row r="49" spans="1:15" ht="15" customHeight="1" x14ac:dyDescent="0.2">
      <c r="A49" s="32" t="s">
        <v>97</v>
      </c>
      <c r="B49" s="33"/>
      <c r="C49" s="34" t="s">
        <v>98</v>
      </c>
      <c r="D49" s="35" t="s">
        <v>96</v>
      </c>
      <c r="E49" s="44"/>
      <c r="F49" s="45">
        <v>27</v>
      </c>
      <c r="G49" s="46"/>
      <c r="H49" s="39">
        <v>1</v>
      </c>
      <c r="I49" s="40"/>
      <c r="J49" s="41"/>
      <c r="K49" s="42"/>
      <c r="L49" s="42"/>
      <c r="M49" s="43">
        <f t="shared" si="8"/>
        <v>0</v>
      </c>
      <c r="N49" s="30"/>
      <c r="O49" s="31"/>
    </row>
    <row r="50" spans="1:15" ht="15" customHeight="1" x14ac:dyDescent="0.2">
      <c r="A50" s="32" t="s">
        <v>99</v>
      </c>
      <c r="B50" s="33"/>
      <c r="C50" s="34" t="s">
        <v>100</v>
      </c>
      <c r="D50" s="35" t="s">
        <v>96</v>
      </c>
      <c r="E50" s="44"/>
      <c r="F50" s="45">
        <v>9</v>
      </c>
      <c r="G50" s="46"/>
      <c r="H50" s="39">
        <v>1</v>
      </c>
      <c r="I50" s="40"/>
      <c r="J50" s="41"/>
      <c r="K50" s="42"/>
      <c r="L50" s="42"/>
      <c r="M50" s="43">
        <f t="shared" si="8"/>
        <v>0</v>
      </c>
      <c r="N50" s="30"/>
      <c r="O50" s="31"/>
    </row>
    <row r="51" spans="1:15" ht="15" customHeight="1" x14ac:dyDescent="0.2">
      <c r="A51" s="90" t="s">
        <v>101</v>
      </c>
      <c r="B51" s="91"/>
      <c r="C51" s="91"/>
      <c r="D51" s="91"/>
      <c r="E51" s="91"/>
      <c r="F51" s="91"/>
      <c r="G51" s="91"/>
      <c r="H51" s="91"/>
      <c r="I51" s="92"/>
      <c r="J51" s="53"/>
      <c r="K51" s="53"/>
      <c r="L51" s="53"/>
      <c r="M51" s="54">
        <f>SUM(M$48:M$50)</f>
        <v>0</v>
      </c>
      <c r="N51" s="30"/>
      <c r="O51" s="55"/>
    </row>
    <row r="52" spans="1:15" ht="15" customHeight="1" x14ac:dyDescent="0.2">
      <c r="A52" s="32" t="s">
        <v>102</v>
      </c>
      <c r="B52" s="33"/>
      <c r="C52" s="34" t="s">
        <v>103</v>
      </c>
      <c r="D52" s="24"/>
      <c r="E52" s="25"/>
      <c r="F52" s="26"/>
      <c r="G52" s="27"/>
      <c r="H52" s="28"/>
      <c r="I52" s="27"/>
      <c r="J52" s="28"/>
      <c r="K52" s="28"/>
      <c r="L52" s="28"/>
      <c r="M52" s="29"/>
      <c r="N52" s="30"/>
      <c r="O52" s="31"/>
    </row>
    <row r="53" spans="1:15" ht="15" customHeight="1" x14ac:dyDescent="0.2">
      <c r="A53" s="32" t="s">
        <v>104</v>
      </c>
      <c r="B53" s="33"/>
      <c r="C53" s="34" t="s">
        <v>105</v>
      </c>
      <c r="D53" s="24"/>
      <c r="E53" s="25"/>
      <c r="F53" s="26"/>
      <c r="G53" s="27"/>
      <c r="H53" s="28"/>
      <c r="I53" s="27"/>
      <c r="J53" s="28"/>
      <c r="K53" s="28"/>
      <c r="L53" s="28"/>
      <c r="M53" s="29"/>
      <c r="N53" s="30"/>
      <c r="O53" s="31"/>
    </row>
    <row r="54" spans="1:15" ht="15" customHeight="1" x14ac:dyDescent="0.2">
      <c r="A54" s="32" t="s">
        <v>106</v>
      </c>
      <c r="B54" s="33"/>
      <c r="C54" s="34" t="s">
        <v>107</v>
      </c>
      <c r="D54" s="35" t="s">
        <v>88</v>
      </c>
      <c r="E54" s="50"/>
      <c r="F54" s="51">
        <v>15</v>
      </c>
      <c r="G54" s="52"/>
      <c r="H54" s="39">
        <v>1</v>
      </c>
      <c r="I54" s="40"/>
      <c r="J54" s="41"/>
      <c r="K54" s="42"/>
      <c r="L54" s="42"/>
      <c r="M54" s="43">
        <f t="shared" ref="M54:M55" si="9">IF(ISNUMBER($K54),IF(ISNUMBER($G54),ROUND($K54*$G54,2),ROUND($K54*$F54,2)),IF(ISNUMBER($G54),ROUND($I54*$G54,2),ROUND($I54*$F54,2)))</f>
        <v>0</v>
      </c>
      <c r="N54" s="30"/>
      <c r="O54" s="31"/>
    </row>
    <row r="55" spans="1:15" ht="15" customHeight="1" x14ac:dyDescent="0.2">
      <c r="A55" s="32" t="s">
        <v>108</v>
      </c>
      <c r="B55" s="33"/>
      <c r="C55" s="34" t="s">
        <v>109</v>
      </c>
      <c r="D55" s="35" t="s">
        <v>88</v>
      </c>
      <c r="E55" s="50"/>
      <c r="F55" s="51">
        <v>30</v>
      </c>
      <c r="G55" s="52"/>
      <c r="H55" s="39">
        <v>1</v>
      </c>
      <c r="I55" s="40"/>
      <c r="J55" s="41"/>
      <c r="K55" s="42"/>
      <c r="L55" s="42"/>
      <c r="M55" s="43">
        <f t="shared" si="9"/>
        <v>0</v>
      </c>
      <c r="N55" s="30"/>
      <c r="O55" s="31"/>
    </row>
    <row r="56" spans="1:15" ht="15" hidden="1" customHeight="1" x14ac:dyDescent="0.2">
      <c r="A56" s="90" t="s">
        <v>110</v>
      </c>
      <c r="B56" s="91"/>
      <c r="C56" s="91"/>
      <c r="D56" s="91"/>
      <c r="E56" s="91"/>
      <c r="F56" s="91"/>
      <c r="G56" s="91"/>
      <c r="H56" s="91"/>
      <c r="I56" s="92"/>
      <c r="J56" s="53"/>
      <c r="K56" s="53"/>
      <c r="L56" s="53"/>
      <c r="M56" s="54">
        <f>SUM(M$54:M$55)</f>
        <v>0</v>
      </c>
      <c r="N56" s="30"/>
      <c r="O56" s="55"/>
    </row>
    <row r="57" spans="1:15" ht="24.75" customHeight="1" x14ac:dyDescent="0.2">
      <c r="A57" s="32" t="s">
        <v>111</v>
      </c>
      <c r="B57" s="33"/>
      <c r="C57" s="34" t="s">
        <v>112</v>
      </c>
      <c r="D57" s="35" t="s">
        <v>113</v>
      </c>
      <c r="E57" s="36"/>
      <c r="F57" s="37">
        <v>4</v>
      </c>
      <c r="G57" s="38"/>
      <c r="H57" s="39">
        <v>1</v>
      </c>
      <c r="I57" s="40"/>
      <c r="J57" s="41"/>
      <c r="K57" s="42"/>
      <c r="L57" s="42"/>
      <c r="M57" s="43">
        <f t="shared" ref="M57:M59" si="10">IF(ISNUMBER($K57),IF(ISNUMBER($G57),ROUND($K57*$G57,2),ROUND($K57*$F57,2)),IF(ISNUMBER($G57),ROUND($I57*$G57,2),ROUND($I57*$F57,2)))</f>
        <v>0</v>
      </c>
      <c r="N57" s="30"/>
      <c r="O57" s="31"/>
    </row>
    <row r="58" spans="1:15" ht="24.75" customHeight="1" x14ac:dyDescent="0.2">
      <c r="A58" s="32" t="s">
        <v>114</v>
      </c>
      <c r="B58" s="33"/>
      <c r="C58" s="34" t="s">
        <v>115</v>
      </c>
      <c r="D58" s="35" t="s">
        <v>31</v>
      </c>
      <c r="E58" s="44"/>
      <c r="F58" s="45">
        <v>2</v>
      </c>
      <c r="G58" s="46"/>
      <c r="H58" s="39">
        <v>1</v>
      </c>
      <c r="I58" s="40"/>
      <c r="J58" s="41"/>
      <c r="K58" s="42"/>
      <c r="L58" s="42"/>
      <c r="M58" s="43">
        <f t="shared" si="10"/>
        <v>0</v>
      </c>
      <c r="N58" s="30"/>
      <c r="O58" s="31"/>
    </row>
    <row r="59" spans="1:15" ht="15" customHeight="1" x14ac:dyDescent="0.2">
      <c r="A59" s="32" t="s">
        <v>116</v>
      </c>
      <c r="B59" s="33"/>
      <c r="C59" s="34" t="s">
        <v>117</v>
      </c>
      <c r="D59" s="35" t="s">
        <v>31</v>
      </c>
      <c r="E59" s="44"/>
      <c r="F59" s="45">
        <v>2</v>
      </c>
      <c r="G59" s="46"/>
      <c r="H59" s="39">
        <v>1</v>
      </c>
      <c r="I59" s="40"/>
      <c r="J59" s="41"/>
      <c r="K59" s="42"/>
      <c r="L59" s="42"/>
      <c r="M59" s="43">
        <f t="shared" si="10"/>
        <v>0</v>
      </c>
      <c r="N59" s="30"/>
      <c r="O59" s="31"/>
    </row>
    <row r="60" spans="1:15" ht="15" customHeight="1" x14ac:dyDescent="0.2">
      <c r="A60" s="90" t="s">
        <v>118</v>
      </c>
      <c r="B60" s="91"/>
      <c r="C60" s="91"/>
      <c r="D60" s="91"/>
      <c r="E60" s="91"/>
      <c r="F60" s="91"/>
      <c r="G60" s="91"/>
      <c r="H60" s="91"/>
      <c r="I60" s="92"/>
      <c r="J60" s="53"/>
      <c r="K60" s="53"/>
      <c r="L60" s="53"/>
      <c r="M60" s="54">
        <f>SUM(M$54:M$55)+SUM(M$57:M$59)</f>
        <v>0</v>
      </c>
      <c r="N60" s="30"/>
      <c r="O60" s="55"/>
    </row>
    <row r="61" spans="1:15" ht="15" customHeight="1" x14ac:dyDescent="0.2">
      <c r="A61" s="32" t="s">
        <v>119</v>
      </c>
      <c r="B61" s="33"/>
      <c r="C61" s="34" t="s">
        <v>120</v>
      </c>
      <c r="D61" s="35" t="s">
        <v>42</v>
      </c>
      <c r="E61" s="50"/>
      <c r="F61" s="51">
        <v>40</v>
      </c>
      <c r="G61" s="52"/>
      <c r="H61" s="39">
        <v>1</v>
      </c>
      <c r="I61" s="40"/>
      <c r="J61" s="41"/>
      <c r="K61" s="42"/>
      <c r="L61" s="42"/>
      <c r="M61" s="43">
        <f t="shared" ref="M61:M64" si="11">IF(ISNUMBER($K61),IF(ISNUMBER($G61),ROUND($K61*$G61,2),ROUND($K61*$F61,2)),IF(ISNUMBER($G61),ROUND($I61*$G61,2),ROUND($I61*$F61,2)))</f>
        <v>0</v>
      </c>
      <c r="N61" s="30"/>
      <c r="O61" s="31"/>
    </row>
    <row r="62" spans="1:15" ht="15" customHeight="1" x14ac:dyDescent="0.2">
      <c r="A62" s="32" t="s">
        <v>121</v>
      </c>
      <c r="B62" s="33"/>
      <c r="C62" s="34" t="s">
        <v>122</v>
      </c>
      <c r="D62" s="35" t="s">
        <v>88</v>
      </c>
      <c r="E62" s="50"/>
      <c r="F62" s="51">
        <v>16</v>
      </c>
      <c r="G62" s="52"/>
      <c r="H62" s="39">
        <v>1</v>
      </c>
      <c r="I62" s="40"/>
      <c r="J62" s="41"/>
      <c r="K62" s="42"/>
      <c r="L62" s="42"/>
      <c r="M62" s="43">
        <f t="shared" si="11"/>
        <v>0</v>
      </c>
      <c r="N62" s="30"/>
      <c r="O62" s="31"/>
    </row>
    <row r="63" spans="1:15" ht="24.75" customHeight="1" x14ac:dyDescent="0.2">
      <c r="A63" s="32" t="s">
        <v>123</v>
      </c>
      <c r="B63" s="33"/>
      <c r="C63" s="34" t="s">
        <v>124</v>
      </c>
      <c r="D63" s="35" t="s">
        <v>42</v>
      </c>
      <c r="E63" s="50"/>
      <c r="F63" s="51">
        <v>20</v>
      </c>
      <c r="G63" s="52"/>
      <c r="H63" s="39">
        <v>1</v>
      </c>
      <c r="I63" s="40"/>
      <c r="J63" s="41"/>
      <c r="K63" s="42"/>
      <c r="L63" s="42"/>
      <c r="M63" s="43">
        <f t="shared" si="11"/>
        <v>0</v>
      </c>
      <c r="N63" s="30"/>
      <c r="O63" s="31"/>
    </row>
    <row r="64" spans="1:15" ht="15" customHeight="1" x14ac:dyDescent="0.2">
      <c r="A64" s="32" t="s">
        <v>125</v>
      </c>
      <c r="B64" s="33"/>
      <c r="C64" s="34" t="s">
        <v>126</v>
      </c>
      <c r="D64" s="35" t="s">
        <v>88</v>
      </c>
      <c r="E64" s="50"/>
      <c r="F64" s="51">
        <v>40</v>
      </c>
      <c r="G64" s="52"/>
      <c r="H64" s="39">
        <v>1</v>
      </c>
      <c r="I64" s="40"/>
      <c r="J64" s="41"/>
      <c r="K64" s="42"/>
      <c r="L64" s="42"/>
      <c r="M64" s="43">
        <f t="shared" si="11"/>
        <v>0</v>
      </c>
      <c r="N64" s="30"/>
      <c r="O64" s="31"/>
    </row>
    <row r="65" spans="1:15" ht="15" customHeight="1" x14ac:dyDescent="0.2">
      <c r="A65" s="90" t="s">
        <v>127</v>
      </c>
      <c r="B65" s="91"/>
      <c r="C65" s="91"/>
      <c r="D65" s="91"/>
      <c r="E65" s="91"/>
      <c r="F65" s="91"/>
      <c r="G65" s="91"/>
      <c r="H65" s="91"/>
      <c r="I65" s="92"/>
      <c r="J65" s="53"/>
      <c r="K65" s="53"/>
      <c r="L65" s="53"/>
      <c r="M65" s="54">
        <f>SUM(M$41:M$42)+SUM(M$44:M$45)+SUM(M$48:M$50)+SUM(M$54:M$55)+SUM(M$57:M$59)+SUM(M$61:M$64)</f>
        <v>0</v>
      </c>
      <c r="N65" s="30"/>
      <c r="O65" s="55"/>
    </row>
    <row r="66" spans="1:15" ht="15" customHeight="1" x14ac:dyDescent="0.2">
      <c r="A66" s="32" t="s">
        <v>128</v>
      </c>
      <c r="B66" s="33"/>
      <c r="C66" s="34" t="s">
        <v>129</v>
      </c>
      <c r="D66" s="24"/>
      <c r="E66" s="25"/>
      <c r="F66" s="26"/>
      <c r="G66" s="27"/>
      <c r="H66" s="28"/>
      <c r="I66" s="27"/>
      <c r="J66" s="28"/>
      <c r="K66" s="28"/>
      <c r="L66" s="28"/>
      <c r="M66" s="29"/>
      <c r="N66" s="30"/>
      <c r="O66" s="31"/>
    </row>
    <row r="67" spans="1:15" ht="15" customHeight="1" x14ac:dyDescent="0.2">
      <c r="A67" s="32" t="s">
        <v>130</v>
      </c>
      <c r="B67" s="33"/>
      <c r="C67" s="34" t="s">
        <v>131</v>
      </c>
      <c r="D67" s="24"/>
      <c r="E67" s="25"/>
      <c r="F67" s="26"/>
      <c r="G67" s="27"/>
      <c r="H67" s="28"/>
      <c r="I67" s="27"/>
      <c r="J67" s="28"/>
      <c r="K67" s="28"/>
      <c r="L67" s="28"/>
      <c r="M67" s="29"/>
      <c r="N67" s="30"/>
      <c r="O67" s="31"/>
    </row>
    <row r="68" spans="1:15" ht="15" customHeight="1" x14ac:dyDescent="0.2">
      <c r="A68" s="32" t="s">
        <v>132</v>
      </c>
      <c r="B68" s="33"/>
      <c r="C68" s="34" t="s">
        <v>133</v>
      </c>
      <c r="D68" s="35" t="s">
        <v>42</v>
      </c>
      <c r="E68" s="50"/>
      <c r="F68" s="51">
        <v>212</v>
      </c>
      <c r="G68" s="52"/>
      <c r="H68" s="39">
        <v>1</v>
      </c>
      <c r="I68" s="40"/>
      <c r="J68" s="41"/>
      <c r="K68" s="42"/>
      <c r="L68" s="42"/>
      <c r="M68" s="43">
        <f t="shared" ref="M68:M69" si="12">IF(ISNUMBER($K68),IF(ISNUMBER($G68),ROUND($K68*$G68,2),ROUND($K68*$F68,2)),IF(ISNUMBER($G68),ROUND($I68*$G68,2),ROUND($I68*$F68,2)))</f>
        <v>0</v>
      </c>
      <c r="N68" s="30"/>
      <c r="O68" s="31"/>
    </row>
    <row r="69" spans="1:15" ht="15" customHeight="1" x14ac:dyDescent="0.2">
      <c r="A69" s="32" t="s">
        <v>134</v>
      </c>
      <c r="B69" s="33"/>
      <c r="C69" s="34" t="s">
        <v>135</v>
      </c>
      <c r="D69" s="35" t="s">
        <v>31</v>
      </c>
      <c r="E69" s="44"/>
      <c r="F69" s="45">
        <v>1</v>
      </c>
      <c r="G69" s="46"/>
      <c r="H69" s="39">
        <v>1</v>
      </c>
      <c r="I69" s="40"/>
      <c r="J69" s="41"/>
      <c r="K69" s="42"/>
      <c r="L69" s="42"/>
      <c r="M69" s="43">
        <f t="shared" si="12"/>
        <v>0</v>
      </c>
      <c r="N69" s="30"/>
      <c r="O69" s="31"/>
    </row>
    <row r="70" spans="1:15" ht="15" customHeight="1" x14ac:dyDescent="0.2">
      <c r="A70" s="90" t="s">
        <v>136</v>
      </c>
      <c r="B70" s="91"/>
      <c r="C70" s="91"/>
      <c r="D70" s="91"/>
      <c r="E70" s="91"/>
      <c r="F70" s="91"/>
      <c r="G70" s="91"/>
      <c r="H70" s="91"/>
      <c r="I70" s="92"/>
      <c r="J70" s="53"/>
      <c r="K70" s="53"/>
      <c r="L70" s="53"/>
      <c r="M70" s="54">
        <f>SUM(M$68:M$69)</f>
        <v>0</v>
      </c>
      <c r="N70" s="30"/>
      <c r="O70" s="55"/>
    </row>
    <row r="71" spans="1:15" ht="15" customHeight="1" x14ac:dyDescent="0.2">
      <c r="A71" s="32" t="s">
        <v>137</v>
      </c>
      <c r="B71" s="33"/>
      <c r="C71" s="34" t="s">
        <v>138</v>
      </c>
      <c r="D71" s="24"/>
      <c r="E71" s="25"/>
      <c r="F71" s="26"/>
      <c r="G71" s="27"/>
      <c r="H71" s="28"/>
      <c r="I71" s="27"/>
      <c r="J71" s="28"/>
      <c r="K71" s="28"/>
      <c r="L71" s="28"/>
      <c r="M71" s="29"/>
      <c r="N71" s="30"/>
      <c r="O71" s="31"/>
    </row>
    <row r="72" spans="1:15" ht="15" customHeight="1" x14ac:dyDescent="0.2">
      <c r="A72" s="32" t="s">
        <v>139</v>
      </c>
      <c r="B72" s="33"/>
      <c r="C72" s="34" t="s">
        <v>140</v>
      </c>
      <c r="D72" s="35" t="s">
        <v>96</v>
      </c>
      <c r="E72" s="44"/>
      <c r="F72" s="45">
        <v>106</v>
      </c>
      <c r="G72" s="46"/>
      <c r="H72" s="39">
        <v>1</v>
      </c>
      <c r="I72" s="40"/>
      <c r="J72" s="41"/>
      <c r="K72" s="42"/>
      <c r="L72" s="42"/>
      <c r="M72" s="43">
        <f t="shared" ref="M72:M79" si="13">IF(ISNUMBER($K72),IF(ISNUMBER($G72),ROUND($K72*$G72,2),ROUND($K72*$F72,2)),IF(ISNUMBER($G72),ROUND($I72*$G72,2),ROUND($I72*$F72,2)))</f>
        <v>0</v>
      </c>
      <c r="N72" s="30"/>
      <c r="O72" s="31"/>
    </row>
    <row r="73" spans="1:15" ht="15" customHeight="1" x14ac:dyDescent="0.2">
      <c r="A73" s="32" t="s">
        <v>141</v>
      </c>
      <c r="B73" s="33"/>
      <c r="C73" s="34" t="s">
        <v>142</v>
      </c>
      <c r="D73" s="35" t="s">
        <v>88</v>
      </c>
      <c r="E73" s="50"/>
      <c r="F73" s="51">
        <v>14</v>
      </c>
      <c r="G73" s="52"/>
      <c r="H73" s="39">
        <v>1</v>
      </c>
      <c r="I73" s="40"/>
      <c r="J73" s="41"/>
      <c r="K73" s="42"/>
      <c r="L73" s="42"/>
      <c r="M73" s="43">
        <f t="shared" si="13"/>
        <v>0</v>
      </c>
      <c r="N73" s="30"/>
      <c r="O73" s="31"/>
    </row>
    <row r="74" spans="1:15" ht="15" customHeight="1" x14ac:dyDescent="0.2">
      <c r="A74" s="32" t="s">
        <v>143</v>
      </c>
      <c r="B74" s="33"/>
      <c r="C74" s="34" t="s">
        <v>144</v>
      </c>
      <c r="D74" s="35" t="s">
        <v>96</v>
      </c>
      <c r="E74" s="44"/>
      <c r="F74" s="45">
        <v>25.2</v>
      </c>
      <c r="G74" s="46"/>
      <c r="H74" s="39">
        <v>1</v>
      </c>
      <c r="I74" s="40"/>
      <c r="J74" s="41"/>
      <c r="K74" s="42"/>
      <c r="L74" s="42"/>
      <c r="M74" s="43">
        <f t="shared" si="13"/>
        <v>0</v>
      </c>
      <c r="N74" s="30"/>
      <c r="O74" s="31"/>
    </row>
    <row r="75" spans="1:15" ht="15" customHeight="1" x14ac:dyDescent="0.2">
      <c r="A75" s="32" t="s">
        <v>145</v>
      </c>
      <c r="B75" s="33"/>
      <c r="C75" s="34" t="s">
        <v>146</v>
      </c>
      <c r="D75" s="35" t="s">
        <v>96</v>
      </c>
      <c r="E75" s="44"/>
      <c r="F75" s="45">
        <v>43</v>
      </c>
      <c r="G75" s="46"/>
      <c r="H75" s="39">
        <v>1</v>
      </c>
      <c r="I75" s="40"/>
      <c r="J75" s="41"/>
      <c r="K75" s="42"/>
      <c r="L75" s="42"/>
      <c r="M75" s="43">
        <f t="shared" si="13"/>
        <v>0</v>
      </c>
      <c r="N75" s="30"/>
      <c r="O75" s="31"/>
    </row>
    <row r="76" spans="1:15" ht="15" customHeight="1" x14ac:dyDescent="0.2">
      <c r="A76" s="32" t="s">
        <v>147</v>
      </c>
      <c r="B76" s="33"/>
      <c r="C76" s="34" t="s">
        <v>148</v>
      </c>
      <c r="D76" s="35" t="s">
        <v>42</v>
      </c>
      <c r="E76" s="50"/>
      <c r="F76" s="51">
        <v>212</v>
      </c>
      <c r="G76" s="52"/>
      <c r="H76" s="39">
        <v>1</v>
      </c>
      <c r="I76" s="40"/>
      <c r="J76" s="41"/>
      <c r="K76" s="42"/>
      <c r="L76" s="42"/>
      <c r="M76" s="43">
        <f t="shared" si="13"/>
        <v>0</v>
      </c>
      <c r="N76" s="30"/>
      <c r="O76" s="31"/>
    </row>
    <row r="77" spans="1:15" ht="15" customHeight="1" x14ac:dyDescent="0.2">
      <c r="A77" s="32" t="s">
        <v>149</v>
      </c>
      <c r="B77" s="33"/>
      <c r="C77" s="34" t="s">
        <v>150</v>
      </c>
      <c r="D77" s="35" t="s">
        <v>31</v>
      </c>
      <c r="E77" s="44"/>
      <c r="F77" s="45">
        <v>1</v>
      </c>
      <c r="G77" s="46"/>
      <c r="H77" s="39">
        <v>1</v>
      </c>
      <c r="I77" s="40"/>
      <c r="J77" s="41"/>
      <c r="K77" s="42"/>
      <c r="L77" s="42"/>
      <c r="M77" s="43">
        <f t="shared" si="13"/>
        <v>0</v>
      </c>
      <c r="N77" s="30"/>
      <c r="O77" s="31"/>
    </row>
    <row r="78" spans="1:15" ht="24.75" customHeight="1" x14ac:dyDescent="0.2">
      <c r="A78" s="32" t="s">
        <v>151</v>
      </c>
      <c r="B78" s="33"/>
      <c r="C78" s="34" t="s">
        <v>152</v>
      </c>
      <c r="D78" s="35" t="s">
        <v>24</v>
      </c>
      <c r="E78" s="36"/>
      <c r="F78" s="37">
        <v>1</v>
      </c>
      <c r="G78" s="38"/>
      <c r="H78" s="39">
        <v>1</v>
      </c>
      <c r="I78" s="40"/>
      <c r="J78" s="41"/>
      <c r="K78" s="42"/>
      <c r="L78" s="42"/>
      <c r="M78" s="43">
        <f t="shared" si="13"/>
        <v>0</v>
      </c>
      <c r="N78" s="30"/>
      <c r="O78" s="31"/>
    </row>
    <row r="79" spans="1:15" ht="15" customHeight="1" x14ac:dyDescent="0.2">
      <c r="A79" s="32" t="s">
        <v>153</v>
      </c>
      <c r="B79" s="33"/>
      <c r="C79" s="34" t="s">
        <v>154</v>
      </c>
      <c r="D79" s="35" t="s">
        <v>96</v>
      </c>
      <c r="E79" s="44"/>
      <c r="F79" s="45">
        <v>137.80000000000001</v>
      </c>
      <c r="G79" s="46"/>
      <c r="H79" s="39">
        <v>1</v>
      </c>
      <c r="I79" s="40"/>
      <c r="J79" s="41"/>
      <c r="K79" s="42"/>
      <c r="L79" s="42"/>
      <c r="M79" s="43">
        <f t="shared" si="13"/>
        <v>0</v>
      </c>
      <c r="N79" s="30"/>
      <c r="O79" s="31"/>
    </row>
    <row r="80" spans="1:15" ht="15" customHeight="1" x14ac:dyDescent="0.2">
      <c r="A80" s="90" t="s">
        <v>155</v>
      </c>
      <c r="B80" s="91"/>
      <c r="C80" s="91"/>
      <c r="D80" s="91"/>
      <c r="E80" s="91"/>
      <c r="F80" s="91"/>
      <c r="G80" s="91"/>
      <c r="H80" s="91"/>
      <c r="I80" s="92"/>
      <c r="J80" s="53"/>
      <c r="K80" s="53"/>
      <c r="L80" s="53"/>
      <c r="M80" s="54">
        <f>SUM(M$72:M$79)</f>
        <v>0</v>
      </c>
      <c r="N80" s="30"/>
      <c r="O80" s="55"/>
    </row>
    <row r="81" spans="1:15" ht="15" customHeight="1" x14ac:dyDescent="0.2">
      <c r="A81" s="32" t="s">
        <v>156</v>
      </c>
      <c r="B81" s="33"/>
      <c r="C81" s="34" t="s">
        <v>157</v>
      </c>
      <c r="D81" s="24"/>
      <c r="E81" s="25"/>
      <c r="F81" s="26"/>
      <c r="G81" s="27"/>
      <c r="H81" s="28"/>
      <c r="I81" s="27"/>
      <c r="J81" s="28"/>
      <c r="K81" s="28"/>
      <c r="L81" s="28"/>
      <c r="M81" s="29"/>
      <c r="N81" s="30"/>
      <c r="O81" s="31"/>
    </row>
    <row r="82" spans="1:15" ht="15" customHeight="1" x14ac:dyDescent="0.2">
      <c r="A82" s="32" t="s">
        <v>158</v>
      </c>
      <c r="B82" s="33"/>
      <c r="C82" s="34" t="s">
        <v>159</v>
      </c>
      <c r="D82" s="35"/>
      <c r="E82" s="47"/>
      <c r="F82" s="48">
        <v>0</v>
      </c>
      <c r="G82" s="49"/>
      <c r="H82" s="39">
        <v>1</v>
      </c>
      <c r="I82" s="40"/>
      <c r="J82" s="41"/>
      <c r="K82" s="42"/>
      <c r="L82" s="42"/>
      <c r="M82" s="43">
        <f t="shared" ref="M82:M86" si="14">IF(ISNUMBER($K82),IF(ISNUMBER($G82),ROUND($K82*$G82,2),ROUND($K82*$F82,2)),IF(ISNUMBER($G82),ROUND($I82*$G82,2),ROUND($I82*$F82,2)))</f>
        <v>0</v>
      </c>
      <c r="N82" s="30"/>
      <c r="O82" s="31"/>
    </row>
    <row r="83" spans="1:15" ht="15" customHeight="1" x14ac:dyDescent="0.2">
      <c r="A83" s="32" t="s">
        <v>160</v>
      </c>
      <c r="B83" s="33"/>
      <c r="C83" s="34" t="s">
        <v>161</v>
      </c>
      <c r="D83" s="35" t="s">
        <v>42</v>
      </c>
      <c r="E83" s="50"/>
      <c r="F83" s="51">
        <v>212</v>
      </c>
      <c r="G83" s="52"/>
      <c r="H83" s="39">
        <v>1</v>
      </c>
      <c r="I83" s="40"/>
      <c r="J83" s="41"/>
      <c r="K83" s="42"/>
      <c r="L83" s="42"/>
      <c r="M83" s="43">
        <f t="shared" si="14"/>
        <v>0</v>
      </c>
      <c r="N83" s="30"/>
      <c r="O83" s="31"/>
    </row>
    <row r="84" spans="1:15" ht="15" customHeight="1" x14ac:dyDescent="0.2">
      <c r="A84" s="32" t="s">
        <v>162</v>
      </c>
      <c r="B84" s="33"/>
      <c r="C84" s="34" t="s">
        <v>163</v>
      </c>
      <c r="D84" s="35" t="s">
        <v>42</v>
      </c>
      <c r="E84" s="50"/>
      <c r="F84" s="51">
        <v>212</v>
      </c>
      <c r="G84" s="52"/>
      <c r="H84" s="39">
        <v>1</v>
      </c>
      <c r="I84" s="40"/>
      <c r="J84" s="41"/>
      <c r="K84" s="42"/>
      <c r="L84" s="42"/>
      <c r="M84" s="43">
        <f t="shared" si="14"/>
        <v>0</v>
      </c>
      <c r="N84" s="30"/>
      <c r="O84" s="31"/>
    </row>
    <row r="85" spans="1:15" ht="15" customHeight="1" x14ac:dyDescent="0.2">
      <c r="A85" s="32" t="s">
        <v>164</v>
      </c>
      <c r="B85" s="33"/>
      <c r="C85" s="34" t="s">
        <v>165</v>
      </c>
      <c r="D85" s="35" t="s">
        <v>42</v>
      </c>
      <c r="E85" s="50"/>
      <c r="F85" s="51">
        <v>212</v>
      </c>
      <c r="G85" s="52"/>
      <c r="H85" s="39">
        <v>1</v>
      </c>
      <c r="I85" s="40"/>
      <c r="J85" s="41"/>
      <c r="K85" s="42"/>
      <c r="L85" s="42"/>
      <c r="M85" s="43">
        <f t="shared" si="14"/>
        <v>0</v>
      </c>
      <c r="N85" s="30"/>
      <c r="O85" s="31"/>
    </row>
    <row r="86" spans="1:15" ht="15" customHeight="1" x14ac:dyDescent="0.2">
      <c r="A86" s="32" t="s">
        <v>166</v>
      </c>
      <c r="B86" s="33"/>
      <c r="C86" s="34" t="s">
        <v>167</v>
      </c>
      <c r="D86" s="35" t="s">
        <v>88</v>
      </c>
      <c r="E86" s="50"/>
      <c r="F86" s="51">
        <v>73</v>
      </c>
      <c r="G86" s="52"/>
      <c r="H86" s="39">
        <v>1</v>
      </c>
      <c r="I86" s="40"/>
      <c r="J86" s="41"/>
      <c r="K86" s="42"/>
      <c r="L86" s="42"/>
      <c r="M86" s="43">
        <f t="shared" si="14"/>
        <v>0</v>
      </c>
      <c r="N86" s="30"/>
      <c r="O86" s="31"/>
    </row>
    <row r="87" spans="1:15" ht="15" hidden="1" customHeight="1" x14ac:dyDescent="0.2">
      <c r="A87" s="90" t="s">
        <v>168</v>
      </c>
      <c r="B87" s="91"/>
      <c r="C87" s="91"/>
      <c r="D87" s="91"/>
      <c r="E87" s="91"/>
      <c r="F87" s="91"/>
      <c r="G87" s="91"/>
      <c r="H87" s="91"/>
      <c r="I87" s="92"/>
      <c r="J87" s="53"/>
      <c r="K87" s="53"/>
      <c r="L87" s="53"/>
      <c r="M87" s="54">
        <f>SUM(M$83:M$86)</f>
        <v>0</v>
      </c>
      <c r="N87" s="30"/>
      <c r="O87" s="55"/>
    </row>
    <row r="88" spans="1:15" ht="15" customHeight="1" x14ac:dyDescent="0.2">
      <c r="A88" s="90" t="s">
        <v>169</v>
      </c>
      <c r="B88" s="91"/>
      <c r="C88" s="91"/>
      <c r="D88" s="91"/>
      <c r="E88" s="91"/>
      <c r="F88" s="91"/>
      <c r="G88" s="91"/>
      <c r="H88" s="91"/>
      <c r="I88" s="92"/>
      <c r="J88" s="53"/>
      <c r="K88" s="53"/>
      <c r="L88" s="53"/>
      <c r="M88" s="54">
        <f>SUM(M$82:M$86)</f>
        <v>0</v>
      </c>
      <c r="N88" s="30"/>
      <c r="O88" s="55"/>
    </row>
    <row r="89" spans="1:15" ht="15" customHeight="1" x14ac:dyDescent="0.2">
      <c r="A89" s="32" t="s">
        <v>170</v>
      </c>
      <c r="B89" s="33"/>
      <c r="C89" s="34" t="s">
        <v>171</v>
      </c>
      <c r="D89" s="24"/>
      <c r="E89" s="25"/>
      <c r="F89" s="26"/>
      <c r="G89" s="27"/>
      <c r="H89" s="28"/>
      <c r="I89" s="27"/>
      <c r="J89" s="28"/>
      <c r="K89" s="28"/>
      <c r="L89" s="28"/>
      <c r="M89" s="29"/>
      <c r="N89" s="30"/>
      <c r="O89" s="31"/>
    </row>
    <row r="90" spans="1:15" ht="15" customHeight="1" x14ac:dyDescent="0.2">
      <c r="A90" s="32" t="s">
        <v>172</v>
      </c>
      <c r="B90" s="33"/>
      <c r="C90" s="34" t="s">
        <v>173</v>
      </c>
      <c r="D90" s="35" t="s">
        <v>174</v>
      </c>
      <c r="E90" s="44"/>
      <c r="F90" s="45">
        <v>3842</v>
      </c>
      <c r="G90" s="46"/>
      <c r="H90" s="39">
        <v>1</v>
      </c>
      <c r="I90" s="40"/>
      <c r="J90" s="41"/>
      <c r="K90" s="42"/>
      <c r="L90" s="42"/>
      <c r="M90" s="43">
        <f t="shared" ref="M90:M93" si="15">IF(ISNUMBER($K90),IF(ISNUMBER($G90),ROUND($K90*$G90,2),ROUND($K90*$F90,2)),IF(ISNUMBER($G90),ROUND($I90*$G90,2),ROUND($I90*$F90,2)))</f>
        <v>0</v>
      </c>
      <c r="N90" s="30"/>
      <c r="O90" s="31"/>
    </row>
    <row r="91" spans="1:15" ht="15" customHeight="1" x14ac:dyDescent="0.2">
      <c r="A91" s="32" t="s">
        <v>175</v>
      </c>
      <c r="B91" s="33"/>
      <c r="C91" s="34" t="s">
        <v>176</v>
      </c>
      <c r="D91" s="35" t="s">
        <v>174</v>
      </c>
      <c r="E91" s="44"/>
      <c r="F91" s="45">
        <v>304</v>
      </c>
      <c r="G91" s="46"/>
      <c r="H91" s="39">
        <v>1</v>
      </c>
      <c r="I91" s="40"/>
      <c r="J91" s="41"/>
      <c r="K91" s="42"/>
      <c r="L91" s="42"/>
      <c r="M91" s="43">
        <f t="shared" si="15"/>
        <v>0</v>
      </c>
      <c r="N91" s="30"/>
      <c r="O91" s="31"/>
    </row>
    <row r="92" spans="1:15" ht="15" customHeight="1" x14ac:dyDescent="0.2">
      <c r="A92" s="32" t="s">
        <v>177</v>
      </c>
      <c r="B92" s="33"/>
      <c r="C92" s="34" t="s">
        <v>178</v>
      </c>
      <c r="D92" s="35" t="s">
        <v>174</v>
      </c>
      <c r="E92" s="44"/>
      <c r="F92" s="45">
        <v>244</v>
      </c>
      <c r="G92" s="46"/>
      <c r="H92" s="39">
        <v>1</v>
      </c>
      <c r="I92" s="40"/>
      <c r="J92" s="41"/>
      <c r="K92" s="42"/>
      <c r="L92" s="42"/>
      <c r="M92" s="43">
        <f t="shared" si="15"/>
        <v>0</v>
      </c>
      <c r="N92" s="30"/>
      <c r="O92" s="31"/>
    </row>
    <row r="93" spans="1:15" ht="15" customHeight="1" x14ac:dyDescent="0.2">
      <c r="A93" s="32" t="s">
        <v>179</v>
      </c>
      <c r="B93" s="33"/>
      <c r="C93" s="34" t="s">
        <v>180</v>
      </c>
      <c r="D93" s="35" t="s">
        <v>113</v>
      </c>
      <c r="E93" s="36"/>
      <c r="F93" s="37">
        <v>4</v>
      </c>
      <c r="G93" s="38"/>
      <c r="H93" s="39">
        <v>1</v>
      </c>
      <c r="I93" s="40"/>
      <c r="J93" s="41"/>
      <c r="K93" s="42"/>
      <c r="L93" s="42"/>
      <c r="M93" s="43">
        <f t="shared" si="15"/>
        <v>0</v>
      </c>
      <c r="N93" s="30"/>
      <c r="O93" s="31"/>
    </row>
    <row r="94" spans="1:15" ht="15" hidden="1" customHeight="1" x14ac:dyDescent="0.2">
      <c r="A94" s="90" t="s">
        <v>181</v>
      </c>
      <c r="B94" s="91"/>
      <c r="C94" s="91"/>
      <c r="D94" s="91"/>
      <c r="E94" s="91"/>
      <c r="F94" s="91"/>
      <c r="G94" s="91"/>
      <c r="H94" s="91"/>
      <c r="I94" s="92"/>
      <c r="J94" s="53"/>
      <c r="K94" s="53"/>
      <c r="L94" s="53"/>
      <c r="M94" s="54">
        <f>M$93</f>
        <v>0</v>
      </c>
      <c r="N94" s="30"/>
      <c r="O94" s="55"/>
    </row>
    <row r="95" spans="1:15" ht="24.75" customHeight="1" x14ac:dyDescent="0.2">
      <c r="A95" s="32" t="s">
        <v>182</v>
      </c>
      <c r="B95" s="33"/>
      <c r="C95" s="34" t="s">
        <v>183</v>
      </c>
      <c r="D95" s="24"/>
      <c r="E95" s="25"/>
      <c r="F95" s="26"/>
      <c r="G95" s="27"/>
      <c r="H95" s="28"/>
      <c r="I95" s="27"/>
      <c r="J95" s="28"/>
      <c r="K95" s="28"/>
      <c r="L95" s="28"/>
      <c r="M95" s="29"/>
      <c r="N95" s="30"/>
      <c r="O95" s="31"/>
    </row>
    <row r="96" spans="1:15" ht="24.75" customHeight="1" x14ac:dyDescent="0.2">
      <c r="A96" s="32" t="s">
        <v>184</v>
      </c>
      <c r="B96" s="33"/>
      <c r="C96" s="34" t="s">
        <v>185</v>
      </c>
      <c r="D96" s="35" t="s">
        <v>88</v>
      </c>
      <c r="E96" s="50"/>
      <c r="F96" s="51">
        <v>214</v>
      </c>
      <c r="G96" s="52"/>
      <c r="H96" s="39">
        <v>1</v>
      </c>
      <c r="I96" s="40"/>
      <c r="J96" s="41"/>
      <c r="K96" s="42"/>
      <c r="L96" s="42"/>
      <c r="M96" s="43">
        <f t="shared" ref="M96:M97" si="16">IF(ISNUMBER($K96),IF(ISNUMBER($G96),ROUND($K96*$G96,2),ROUND($K96*$F96,2)),IF(ISNUMBER($G96),ROUND($I96*$G96,2),ROUND($I96*$F96,2)))</f>
        <v>0</v>
      </c>
      <c r="N96" s="30"/>
      <c r="O96" s="31"/>
    </row>
    <row r="97" spans="1:15" ht="15" customHeight="1" x14ac:dyDescent="0.2">
      <c r="A97" s="32" t="s">
        <v>186</v>
      </c>
      <c r="B97" s="33"/>
      <c r="C97" s="34" t="s">
        <v>187</v>
      </c>
      <c r="D97" s="35" t="s">
        <v>88</v>
      </c>
      <c r="E97" s="50"/>
      <c r="F97" s="51">
        <v>14</v>
      </c>
      <c r="G97" s="52"/>
      <c r="H97" s="39">
        <v>1</v>
      </c>
      <c r="I97" s="40"/>
      <c r="J97" s="41"/>
      <c r="K97" s="42"/>
      <c r="L97" s="42"/>
      <c r="M97" s="43">
        <f t="shared" si="16"/>
        <v>0</v>
      </c>
      <c r="N97" s="30"/>
      <c r="O97" s="31"/>
    </row>
    <row r="98" spans="1:15" ht="15" hidden="1" customHeight="1" x14ac:dyDescent="0.2">
      <c r="A98" s="90" t="s">
        <v>188</v>
      </c>
      <c r="B98" s="91"/>
      <c r="C98" s="91"/>
      <c r="D98" s="91"/>
      <c r="E98" s="91"/>
      <c r="F98" s="91"/>
      <c r="G98" s="91"/>
      <c r="H98" s="91"/>
      <c r="I98" s="92"/>
      <c r="J98" s="53"/>
      <c r="K98" s="53"/>
      <c r="L98" s="53"/>
      <c r="M98" s="54">
        <f>SUM(M$96:M$97)</f>
        <v>0</v>
      </c>
      <c r="N98" s="30"/>
      <c r="O98" s="55"/>
    </row>
    <row r="99" spans="1:15" ht="15" customHeight="1" x14ac:dyDescent="0.2">
      <c r="A99" s="32" t="s">
        <v>189</v>
      </c>
      <c r="B99" s="33"/>
      <c r="C99" s="34" t="s">
        <v>190</v>
      </c>
      <c r="D99" s="24"/>
      <c r="E99" s="25"/>
      <c r="F99" s="26"/>
      <c r="G99" s="27"/>
      <c r="H99" s="28"/>
      <c r="I99" s="27"/>
      <c r="J99" s="28"/>
      <c r="K99" s="28"/>
      <c r="L99" s="28"/>
      <c r="M99" s="29"/>
      <c r="N99" s="30"/>
      <c r="O99" s="31"/>
    </row>
    <row r="100" spans="1:15" ht="34.5" customHeight="1" x14ac:dyDescent="0.2">
      <c r="A100" s="32" t="s">
        <v>191</v>
      </c>
      <c r="B100" s="33"/>
      <c r="C100" s="34" t="s">
        <v>192</v>
      </c>
      <c r="D100" s="35" t="s">
        <v>42</v>
      </c>
      <c r="E100" s="50"/>
      <c r="F100" s="51">
        <v>212</v>
      </c>
      <c r="G100" s="52"/>
      <c r="H100" s="39">
        <v>1</v>
      </c>
      <c r="I100" s="40"/>
      <c r="J100" s="41"/>
      <c r="K100" s="42"/>
      <c r="L100" s="42"/>
      <c r="M100" s="43">
        <f t="shared" ref="M100:M101" si="17">IF(ISNUMBER($K100),IF(ISNUMBER($G100),ROUND($K100*$G100,2),ROUND($K100*$F100,2)),IF(ISNUMBER($G100),ROUND($I100*$G100,2),ROUND($I100*$F100,2)))</f>
        <v>0</v>
      </c>
      <c r="N100" s="30"/>
      <c r="O100" s="31"/>
    </row>
    <row r="101" spans="1:15" ht="15" customHeight="1" x14ac:dyDescent="0.2">
      <c r="A101" s="32" t="s">
        <v>193</v>
      </c>
      <c r="B101" s="33"/>
      <c r="C101" s="34" t="s">
        <v>167</v>
      </c>
      <c r="D101" s="35" t="s">
        <v>88</v>
      </c>
      <c r="E101" s="50"/>
      <c r="F101" s="51">
        <v>73</v>
      </c>
      <c r="G101" s="52"/>
      <c r="H101" s="39">
        <v>1</v>
      </c>
      <c r="I101" s="40"/>
      <c r="J101" s="41"/>
      <c r="K101" s="42"/>
      <c r="L101" s="42"/>
      <c r="M101" s="43">
        <f t="shared" si="17"/>
        <v>0</v>
      </c>
      <c r="N101" s="30"/>
      <c r="O101" s="31"/>
    </row>
    <row r="102" spans="1:15" ht="15" hidden="1" customHeight="1" x14ac:dyDescent="0.2">
      <c r="A102" s="90" t="s">
        <v>194</v>
      </c>
      <c r="B102" s="91"/>
      <c r="C102" s="91"/>
      <c r="D102" s="91"/>
      <c r="E102" s="91"/>
      <c r="F102" s="91"/>
      <c r="G102" s="91"/>
      <c r="H102" s="91"/>
      <c r="I102" s="92"/>
      <c r="J102" s="53"/>
      <c r="K102" s="53"/>
      <c r="L102" s="53"/>
      <c r="M102" s="54">
        <f>SUM(M$100:M$101)</f>
        <v>0</v>
      </c>
      <c r="N102" s="30"/>
      <c r="O102" s="55"/>
    </row>
    <row r="103" spans="1:15" ht="15" customHeight="1" x14ac:dyDescent="0.2">
      <c r="A103" s="90" t="s">
        <v>195</v>
      </c>
      <c r="B103" s="91"/>
      <c r="C103" s="91"/>
      <c r="D103" s="91"/>
      <c r="E103" s="91"/>
      <c r="F103" s="91"/>
      <c r="G103" s="91"/>
      <c r="H103" s="91"/>
      <c r="I103" s="92"/>
      <c r="J103" s="53"/>
      <c r="K103" s="53"/>
      <c r="L103" s="53"/>
      <c r="M103" s="54">
        <f>SUM(M$90:M$93)+SUM(M$96:M$97)+SUM(M$100:M$101)</f>
        <v>0</v>
      </c>
      <c r="N103" s="30"/>
      <c r="O103" s="55"/>
    </row>
    <row r="104" spans="1:15" ht="15" customHeight="1" x14ac:dyDescent="0.2">
      <c r="A104" s="32" t="s">
        <v>196</v>
      </c>
      <c r="B104" s="33"/>
      <c r="C104" s="34" t="s">
        <v>197</v>
      </c>
      <c r="D104" s="24"/>
      <c r="E104" s="25"/>
      <c r="F104" s="26"/>
      <c r="G104" s="27"/>
      <c r="H104" s="28"/>
      <c r="I104" s="27"/>
      <c r="J104" s="28"/>
      <c r="K104" s="28"/>
      <c r="L104" s="28"/>
      <c r="M104" s="29"/>
      <c r="N104" s="30"/>
      <c r="O104" s="31"/>
    </row>
    <row r="105" spans="1:15" ht="24.75" customHeight="1" x14ac:dyDescent="0.2">
      <c r="A105" s="32" t="s">
        <v>198</v>
      </c>
      <c r="B105" s="33"/>
      <c r="C105" s="34" t="s">
        <v>199</v>
      </c>
      <c r="D105" s="35" t="s">
        <v>31</v>
      </c>
      <c r="E105" s="44"/>
      <c r="F105" s="45">
        <v>1</v>
      </c>
      <c r="G105" s="46"/>
      <c r="H105" s="39">
        <v>1</v>
      </c>
      <c r="I105" s="40"/>
      <c r="J105" s="41"/>
      <c r="K105" s="42"/>
      <c r="L105" s="42"/>
      <c r="M105" s="43">
        <f t="shared" ref="M105:M109" si="18">IF(ISNUMBER($K105),IF(ISNUMBER($G105),ROUND($K105*$G105,2),ROUND($K105*$F105,2)),IF(ISNUMBER($G105),ROUND($I105*$G105,2),ROUND($I105*$F105,2)))</f>
        <v>0</v>
      </c>
      <c r="N105" s="30"/>
      <c r="O105" s="31"/>
    </row>
    <row r="106" spans="1:15" ht="24.75" customHeight="1" x14ac:dyDescent="0.2">
      <c r="A106" s="32" t="s">
        <v>200</v>
      </c>
      <c r="B106" s="33"/>
      <c r="C106" s="34" t="s">
        <v>201</v>
      </c>
      <c r="D106" s="35" t="s">
        <v>113</v>
      </c>
      <c r="E106" s="36"/>
      <c r="F106" s="37">
        <v>2</v>
      </c>
      <c r="G106" s="38"/>
      <c r="H106" s="39">
        <v>1</v>
      </c>
      <c r="I106" s="40"/>
      <c r="J106" s="41"/>
      <c r="K106" s="42"/>
      <c r="L106" s="42"/>
      <c r="M106" s="43">
        <f t="shared" si="18"/>
        <v>0</v>
      </c>
      <c r="N106" s="30"/>
      <c r="O106" s="31"/>
    </row>
    <row r="107" spans="1:15" ht="15" customHeight="1" x14ac:dyDescent="0.2">
      <c r="A107" s="32" t="s">
        <v>202</v>
      </c>
      <c r="B107" s="33"/>
      <c r="C107" s="34" t="s">
        <v>203</v>
      </c>
      <c r="D107" s="35" t="s">
        <v>96</v>
      </c>
      <c r="E107" s="44"/>
      <c r="F107" s="45">
        <v>0.4</v>
      </c>
      <c r="G107" s="46"/>
      <c r="H107" s="39">
        <v>1</v>
      </c>
      <c r="I107" s="40"/>
      <c r="J107" s="41"/>
      <c r="K107" s="42"/>
      <c r="L107" s="42"/>
      <c r="M107" s="43">
        <f t="shared" si="18"/>
        <v>0</v>
      </c>
      <c r="N107" s="30"/>
      <c r="O107" s="31"/>
    </row>
    <row r="108" spans="1:15" ht="15" customHeight="1" x14ac:dyDescent="0.2">
      <c r="A108" s="32" t="s">
        <v>204</v>
      </c>
      <c r="B108" s="33"/>
      <c r="C108" s="34" t="s">
        <v>205</v>
      </c>
      <c r="D108" s="35" t="s">
        <v>113</v>
      </c>
      <c r="E108" s="36"/>
      <c r="F108" s="37">
        <v>1</v>
      </c>
      <c r="G108" s="38"/>
      <c r="H108" s="39">
        <v>1</v>
      </c>
      <c r="I108" s="40"/>
      <c r="J108" s="41"/>
      <c r="K108" s="42"/>
      <c r="L108" s="42"/>
      <c r="M108" s="43">
        <f t="shared" si="18"/>
        <v>0</v>
      </c>
      <c r="N108" s="30"/>
      <c r="O108" s="31"/>
    </row>
    <row r="109" spans="1:15" ht="15" customHeight="1" x14ac:dyDescent="0.2">
      <c r="A109" s="32" t="s">
        <v>206</v>
      </c>
      <c r="B109" s="33"/>
      <c r="C109" s="34" t="s">
        <v>207</v>
      </c>
      <c r="D109" s="35" t="s">
        <v>113</v>
      </c>
      <c r="E109" s="36"/>
      <c r="F109" s="37">
        <v>1</v>
      </c>
      <c r="G109" s="38"/>
      <c r="H109" s="39">
        <v>1</v>
      </c>
      <c r="I109" s="40"/>
      <c r="J109" s="41"/>
      <c r="K109" s="42"/>
      <c r="L109" s="42"/>
      <c r="M109" s="43">
        <f t="shared" si="18"/>
        <v>0</v>
      </c>
      <c r="N109" s="30"/>
      <c r="O109" s="31"/>
    </row>
    <row r="110" spans="1:15" ht="15" customHeight="1" x14ac:dyDescent="0.2">
      <c r="A110" s="90" t="s">
        <v>208</v>
      </c>
      <c r="B110" s="91"/>
      <c r="C110" s="91"/>
      <c r="D110" s="91"/>
      <c r="E110" s="91"/>
      <c r="F110" s="91"/>
      <c r="G110" s="91"/>
      <c r="H110" s="91"/>
      <c r="I110" s="92"/>
      <c r="J110" s="53"/>
      <c r="K110" s="53"/>
      <c r="L110" s="53"/>
      <c r="M110" s="54">
        <f>SUM(M$105:M$109)</f>
        <v>0</v>
      </c>
      <c r="N110" s="30"/>
      <c r="O110" s="55"/>
    </row>
    <row r="111" spans="1:15" ht="15" customHeight="1" x14ac:dyDescent="0.2">
      <c r="A111" s="90" t="s">
        <v>209</v>
      </c>
      <c r="B111" s="91"/>
      <c r="C111" s="91"/>
      <c r="D111" s="91"/>
      <c r="E111" s="91"/>
      <c r="F111" s="91"/>
      <c r="G111" s="91"/>
      <c r="H111" s="91"/>
      <c r="I111" s="92"/>
      <c r="J111" s="53"/>
      <c r="K111" s="53"/>
      <c r="L111" s="53"/>
      <c r="M111" s="54">
        <f>SUM(M$68:M$69)+SUM(M$72:M$79)+SUM(M$82:M$86)+SUM(M$90:M$93)+SUM(M$96:M$97)+SUM(M$100:M$101)+SUM(M$105:M$109)</f>
        <v>0</v>
      </c>
      <c r="N111" s="30"/>
      <c r="O111" s="55"/>
    </row>
    <row r="112" spans="1:15" ht="15" customHeight="1" x14ac:dyDescent="0.2">
      <c r="A112" s="32" t="s">
        <v>210</v>
      </c>
      <c r="B112" s="33"/>
      <c r="C112" s="34" t="s">
        <v>211</v>
      </c>
      <c r="D112" s="35" t="s">
        <v>24</v>
      </c>
      <c r="E112" s="36"/>
      <c r="F112" s="37">
        <v>1</v>
      </c>
      <c r="G112" s="38"/>
      <c r="H112" s="39">
        <v>1</v>
      </c>
      <c r="I112" s="40"/>
      <c r="J112" s="41"/>
      <c r="K112" s="42"/>
      <c r="L112" s="42"/>
      <c r="M112" s="43">
        <f>IF(ISNUMBER($K112),IF(ISNUMBER($G112),ROUND($K112*$G112,2),ROUND($K112*$F112,2)),IF(ISNUMBER($G112),ROUND($I112*$G112,2),ROUND($I112*$F112,2)))</f>
        <v>0</v>
      </c>
      <c r="N112" s="30"/>
      <c r="O112" s="31"/>
    </row>
    <row r="113" spans="1:15" ht="15" hidden="1" customHeight="1" x14ac:dyDescent="0.2">
      <c r="A113" s="90" t="s">
        <v>212</v>
      </c>
      <c r="B113" s="91"/>
      <c r="C113" s="91"/>
      <c r="D113" s="91"/>
      <c r="E113" s="91"/>
      <c r="F113" s="91"/>
      <c r="G113" s="91"/>
      <c r="H113" s="91"/>
      <c r="I113" s="92"/>
      <c r="J113" s="53"/>
      <c r="K113" s="53"/>
      <c r="L113" s="53"/>
      <c r="M113" s="54">
        <f>SUM(M$15:M$16)+SUM(M$18:M$23)+SUM(M$26:M$27)+SUM(M$29:M$34)+SUM(M$36:M$38)+SUM(M$41:M$42)+SUM(M$44:M$45)+SUM(M$48:M$50)+SUM(M$54:M$55)+SUM(M$57:M$59)+SUM(M$61:M$64)+SUM(M$68:M$69)+SUM(M$72:M$79)+SUM(M$82:M$86)+SUM(M$90:M$93)+SUM(M$96:M$97)+SUM(M$100:M$101)+SUM(M$105:M$109)+M$112</f>
        <v>0</v>
      </c>
      <c r="N113" s="30"/>
      <c r="O113" s="55"/>
    </row>
    <row r="114" spans="1:15" ht="15" customHeight="1" x14ac:dyDescent="0.2">
      <c r="A114" s="93" t="s">
        <v>213</v>
      </c>
      <c r="B114" s="93"/>
      <c r="C114" s="93"/>
      <c r="D114" s="93"/>
      <c r="E114" s="93"/>
      <c r="F114" s="93"/>
      <c r="G114" s="93"/>
      <c r="H114" s="93"/>
      <c r="I114" s="93"/>
      <c r="J114" s="66"/>
      <c r="K114" s="66"/>
      <c r="L114" s="66"/>
      <c r="M114" s="56">
        <f>SUM(M$12:M$13)+SUM(M$15:M$16)+SUM(M$18:M$23)+SUM(M$26:M$27)+SUM(M$29:M$34)+SUM(M$36:M$38)+SUM(M$41:M$42)+SUM(M$44:M$45)+SUM(M$48:M$50)+SUM(M$54:M$55)+SUM(M$57:M$59)+SUM(M$61:M$64)+SUM(M$68:M$69)+SUM(M$72:M$79)+SUM(M$82:M$86)+SUM(M$90:M$93)+SUM(M$96:M$97)+SUM(M$100:M$101)+SUM(M$105:M$109)+M$112</f>
        <v>0</v>
      </c>
      <c r="N114" s="30"/>
      <c r="O114" s="57"/>
    </row>
    <row r="115" spans="1:15" ht="15" customHeight="1" x14ac:dyDescent="0.2">
      <c r="A115" s="93" t="s">
        <v>214</v>
      </c>
      <c r="B115" s="93"/>
      <c r="C115" s="93"/>
      <c r="D115" s="93"/>
      <c r="E115" s="93"/>
      <c r="F115" s="93"/>
      <c r="G115" s="93"/>
      <c r="H115" s="93"/>
      <c r="I115" s="93"/>
      <c r="J115" s="66"/>
      <c r="K115" s="66"/>
      <c r="L115" s="66"/>
      <c r="M115" s="56">
        <f>(SUMIF($H$11:$H$113,1,$M$11:$M$113))*0.2</f>
        <v>0</v>
      </c>
      <c r="N115" s="30"/>
      <c r="O115" s="57"/>
    </row>
    <row r="116" spans="1:15" ht="15" customHeight="1" x14ac:dyDescent="0.2">
      <c r="A116" s="93" t="s">
        <v>215</v>
      </c>
      <c r="B116" s="93"/>
      <c r="C116" s="93"/>
      <c r="D116" s="93"/>
      <c r="E116" s="93"/>
      <c r="F116" s="93"/>
      <c r="G116" s="93"/>
      <c r="H116" s="93"/>
      <c r="I116" s="93"/>
      <c r="J116" s="66"/>
      <c r="K116" s="66"/>
      <c r="L116" s="66"/>
      <c r="M116" s="56">
        <f>SUM(M$114:M$115)</f>
        <v>0</v>
      </c>
      <c r="N116" s="30"/>
      <c r="O116" s="57"/>
    </row>
    <row r="119" spans="1:15" ht="15.75" customHeight="1" x14ac:dyDescent="0.2">
      <c r="A119" s="94" t="s">
        <v>216</v>
      </c>
      <c r="B119" s="95"/>
      <c r="C119" s="96"/>
      <c r="D119" s="58"/>
      <c r="F119" s="58"/>
      <c r="H119" s="58"/>
      <c r="I119" s="59"/>
      <c r="M119" s="58"/>
      <c r="O119" s="60"/>
    </row>
    <row r="120" spans="1:15" ht="15" customHeight="1" x14ac:dyDescent="0.2">
      <c r="A120" s="61" t="s">
        <v>217</v>
      </c>
      <c r="B120" s="62"/>
      <c r="C120" s="63">
        <v>0.2</v>
      </c>
      <c r="D120" s="58"/>
      <c r="F120" s="58"/>
      <c r="H120" s="58"/>
      <c r="I120" s="59"/>
      <c r="M120" s="58"/>
      <c r="O120" s="64"/>
    </row>
  </sheetData>
  <sheetProtection algorithmName="SHA-512" hashValue="TNJTS888JcBdcpQ08bHOuflKDYuOR9a1ckQw2TN9YI1E9T3psTPAfFMwLRX1/3aX8Udzb4bqWsMmGUzMp4FF6Q==" saltValue="tdf70x76PNp0bCVL5X1LThl/nPFLD71YW0gBth8DkmQJpaxyNnQzjy8bwX4RurP/E1yRJPAz150gjT60pDzDmQ==" spinCount="100000" sheet="1" objects="1" scenarios="1"/>
  <mergeCells count="34">
    <mergeCell ref="A116:I116"/>
    <mergeCell ref="A119:C119"/>
    <mergeCell ref="A114:I114"/>
    <mergeCell ref="A113:I113"/>
    <mergeCell ref="A102:I102"/>
    <mergeCell ref="A103:I103"/>
    <mergeCell ref="A111:I111"/>
    <mergeCell ref="A110:I110"/>
    <mergeCell ref="A115:I115"/>
    <mergeCell ref="A80:I80"/>
    <mergeCell ref="A87:I87"/>
    <mergeCell ref="A88:I88"/>
    <mergeCell ref="A94:I94"/>
    <mergeCell ref="A98:I98"/>
    <mergeCell ref="A46:I46"/>
    <mergeCell ref="A39:I39"/>
    <mergeCell ref="A24:I24"/>
    <mergeCell ref="A28:I28"/>
    <mergeCell ref="A35:I35"/>
    <mergeCell ref="A56:I56"/>
    <mergeCell ref="A60:I60"/>
    <mergeCell ref="A65:I65"/>
    <mergeCell ref="A70:I70"/>
    <mergeCell ref="A51:I51"/>
    <mergeCell ref="C3:M3"/>
    <mergeCell ref="N1:N3"/>
    <mergeCell ref="C1:M1"/>
    <mergeCell ref="C2:M2"/>
    <mergeCell ref="A1:A3"/>
    <mergeCell ref="D9:N9"/>
    <mergeCell ref="A7:C7"/>
    <mergeCell ref="I4:M4"/>
    <mergeCell ref="A4:G4"/>
    <mergeCell ref="A6:C6"/>
  </mergeCells>
  <pageMargins left="0" right="0" top="0" bottom="0" header="0" footer="0"/>
  <pageSetup useFirstPageNumber="1"/>
  <ignoredErrors>
    <ignoredError sqref="A1:O3 A5:O120 A4:M4 O4" evalError="1" twoDigitTextYear="1" numberStoredAsText="1" formula="1" formulaRange="1" unlockedFormula="1" emptyCellReference="1" listDataValidation="1" calculatedColumn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  INSTALLATION DE CHA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Kai Jensen</cp:lastModifiedBy>
  <cp:revision/>
  <dcterms:created xsi:type="dcterms:W3CDTF">2025-10-15T12:45:50Z</dcterms:created>
  <dcterms:modified xsi:type="dcterms:W3CDTF">2025-10-21T17:56:01Z</dcterms:modified>
  <cp:category/>
  <cp:contentStatus/>
</cp:coreProperties>
</file>